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AS\Сайт\Esmil\Песколовки\M-Comby\Опросник\"/>
    </mc:Choice>
  </mc:AlternateContent>
  <xr:revisionPtr revIDLastSave="0" documentId="13_ncr:1_{F35708E7-2B56-4C89-851E-500035502665}" xr6:coauthVersionLast="47" xr6:coauthVersionMax="47" xr10:uidLastSave="{00000000-0000-0000-0000-000000000000}"/>
  <workbookProtection workbookPassword="98F8" lockStructure="1"/>
  <bookViews>
    <workbookView xWindow="-120" yWindow="-120" windowWidth="20730" windowHeight="11160" xr2:uid="{00000000-000D-0000-FFFF-FFFF00000000}"/>
  </bookViews>
  <sheets>
    <sheet name="M-Comby" sheetId="6" r:id="rId1"/>
    <sheet name="RUS" sheetId="10" state="hidden" r:id="rId2"/>
    <sheet name="ENG" sheetId="5" state="hidden" r:id="rId3"/>
    <sheet name="US ENG" sheetId="11" state="hidden" r:id="rId4"/>
    <sheet name="POL" sheetId="13" state="hidden" r:id="rId5"/>
  </sheets>
  <externalReferences>
    <externalReference r:id="rId6"/>
  </externalReferences>
  <definedNames>
    <definedName name="Automatisation" localSheetId="0">'M-Comby'!$K$64</definedName>
    <definedName name="Automatisation" localSheetId="4">POL!$K$67</definedName>
    <definedName name="Automatisation" localSheetId="1">RUS!$K$66</definedName>
    <definedName name="Automatisation" localSheetId="3">'US ENG'!$K$66</definedName>
    <definedName name="Automatisation">ENG!$K$66</definedName>
    <definedName name="Discharge_height" localSheetId="0">'M-Comby'!$K$49:$K$50</definedName>
    <definedName name="Discharge_height" localSheetId="4">POL!$K$52:$K$53</definedName>
    <definedName name="Discharge_height" localSheetId="1">RUS!$K$51:$K$52</definedName>
    <definedName name="Discharge_height" localSheetId="3">'US ENG'!$K$51:$K$52</definedName>
    <definedName name="Discharge_height">ENG!$K$51:$K$52</definedName>
    <definedName name="Filtering_mesh" localSheetId="0">'M-Comby'!$R$16:$R$17</definedName>
    <definedName name="Filtering_mesh" localSheetId="4">POL!$R$17:$R$18</definedName>
    <definedName name="Filtering_mesh" localSheetId="1">RUS!$R$17:$R$18</definedName>
    <definedName name="Filtering_mesh" localSheetId="3">'US ENG'!$R$17:$R$18</definedName>
    <definedName name="Filtering_mesh">ENG!$R$17:$R$18</definedName>
    <definedName name="Hydraulics2" localSheetId="0">'M-Comby'!$O$43:$O$44</definedName>
    <definedName name="Hydraulics2" localSheetId="4">POL!$O$46:$O$47</definedName>
    <definedName name="Hydraulics2" localSheetId="1">RUS!$O$45:$O$46</definedName>
    <definedName name="Hydraulics2" localSheetId="3">'US ENG'!$O$45:$O$46</definedName>
    <definedName name="Hydraulics2">ENG!$O$45:$O$46</definedName>
    <definedName name="Installation" localSheetId="0">'M-Comby'!$K$30:$K$33</definedName>
    <definedName name="Installation" localSheetId="4">POL!$K$31:$K$34</definedName>
    <definedName name="Installation" localSheetId="1">RUS!$K$31:$K$34</definedName>
    <definedName name="Installation" localSheetId="3">'US ENG'!$K$31:$K$34</definedName>
    <definedName name="Installation">ENG!$K$31:$K$34</definedName>
    <definedName name="Location" localSheetId="0">'M-Comby'!$K$27:$K$29</definedName>
    <definedName name="Location" localSheetId="4">POL!$K$28:$K$30</definedName>
    <definedName name="Location" localSheetId="1">RUS!$K$28:$K$30</definedName>
    <definedName name="Location" localSheetId="3">'US ENG'!$K$28:$K$30</definedName>
    <definedName name="Location">ENG!$K$28:$K$30</definedName>
    <definedName name="Material" localSheetId="0">'M-Comby'!$K$53:$K$57</definedName>
    <definedName name="Material" localSheetId="4">POL!$K$56:$K$60</definedName>
    <definedName name="Material" localSheetId="1">RUS!$K$55:$K$59</definedName>
    <definedName name="Material" localSheetId="3">'US ENG'!$K$55:$K$59</definedName>
    <definedName name="Material">ENG!$K$55:$K$59</definedName>
    <definedName name="Motor_reductor" localSheetId="0">'M-Comby'!$K$66:$K$70</definedName>
    <definedName name="Motor_reductor" localSheetId="4">POL!$K$69:$K$73</definedName>
    <definedName name="Motor_reductor" localSheetId="1">RUS!$K$68:$K$72</definedName>
    <definedName name="Motor_reductor" localSheetId="3">'US ENG'!$K$68:$K$72</definedName>
    <definedName name="Motor_reductor">ENG!$K$68:$K$72</definedName>
    <definedName name="RVO" localSheetId="0">'M-Comby'!$Q$18:$Q$22</definedName>
    <definedName name="RVO" localSheetId="4">POL!$Q$19:$Q$23</definedName>
    <definedName name="RVO" localSheetId="1">RUS!$Q$19:$Q$23</definedName>
    <definedName name="RVO" localSheetId="3">'US ENG'!$Q$19:$Q$23</definedName>
    <definedName name="RVO">ENG!$Q$19:$Q$23</definedName>
    <definedName name="Screw_type" localSheetId="0">'M-Comby'!$R$23:$R$25</definedName>
    <definedName name="Screw_type" localSheetId="4">POL!$R$24:$R$26</definedName>
    <definedName name="Screw_type" localSheetId="1">RUS!$R$24:$R$26</definedName>
    <definedName name="Screw_type" localSheetId="3">'US ENG'!$R$24:$R$26</definedName>
    <definedName name="Screw_type">ENG!$R$24:$R$26</definedName>
    <definedName name="WW_feeding" localSheetId="0">'M-Comby'!$K$40:$K$41</definedName>
    <definedName name="WW_feeding" localSheetId="4">POL!$K$43:$K$44</definedName>
    <definedName name="WW_feeding" localSheetId="1">RUS!$K$42:$K$43</definedName>
    <definedName name="WW_feeding" localSheetId="3">'US ENG'!$K$42:$K$43</definedName>
    <definedName name="WW_feeding">ENG!$K$42:$K$43</definedName>
    <definedName name="WW_type" localSheetId="0">'M-Comby'!$K$16:$K$17</definedName>
    <definedName name="WW_type" localSheetId="4">POL!$K$17:$K$18</definedName>
    <definedName name="WW_type" localSheetId="1">RUS!$K$17:$K$18</definedName>
    <definedName name="WW_type" localSheetId="3">'US ENG'!$K$17:$K$18</definedName>
    <definedName name="WW_type">ENG!$K$17:$K$18</definedName>
    <definedName name="Yes_No" localSheetId="0">'M-Comby'!$L$62:$L$63</definedName>
    <definedName name="Yes_No" localSheetId="4">POL!$L$65:$L$66</definedName>
    <definedName name="Yes_No" localSheetId="1">RUS!$L$64:$L$65</definedName>
    <definedName name="Yes_No" localSheetId="3">'US ENG'!$L$64:$L$65</definedName>
    <definedName name="Yes_No">ENG!$L$64:$L$65</definedName>
    <definedName name="_xlnm.Print_Area" localSheetId="2">ENG!#REF!</definedName>
    <definedName name="_xlnm.Print_Area" localSheetId="0">'M-Comby'!#REF!</definedName>
    <definedName name="_xlnm.Print_Area" localSheetId="4">POL!#REF!</definedName>
    <definedName name="_xlnm.Print_Area" localSheetId="1">RUS!#REF!</definedName>
    <definedName name="_xlnm.Print_Area" localSheetId="3">'US ENG'!#REF!</definedName>
    <definedName name="ШУ" localSheetId="0">'M-Comby'!$L$62:$L$64</definedName>
    <definedName name="ШУ" localSheetId="4">POL!$L$65:$L$67</definedName>
    <definedName name="ШУ" localSheetId="1">RUS!$L$64:$L$66</definedName>
    <definedName name="ШУ" localSheetId="3">'US ENG'!$L$64:$L$66</definedName>
    <definedName name="ШУ">ENG!$L$64:$L$66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3" l="1"/>
  <c r="B33" i="13" s="1"/>
  <c r="D26" i="13"/>
  <c r="D23" i="13"/>
  <c r="E21" i="13"/>
  <c r="D21" i="13"/>
  <c r="F18" i="13"/>
  <c r="B18" i="13"/>
  <c r="C14" i="13"/>
  <c r="D9" i="13"/>
  <c r="E10" i="13" s="1"/>
  <c r="E32" i="13" l="1"/>
  <c r="E9" i="13"/>
  <c r="D32" i="11" l="1"/>
  <c r="D26" i="11"/>
  <c r="D23" i="11"/>
  <c r="D21" i="11"/>
  <c r="E21" i="11" s="1"/>
  <c r="D9" i="11"/>
  <c r="E10" i="11" s="1"/>
  <c r="C11" i="6"/>
  <c r="B1" i="6"/>
  <c r="F18" i="11" l="1"/>
  <c r="B18" i="11"/>
  <c r="C14" i="11"/>
  <c r="B33" i="11"/>
  <c r="E32" i="11"/>
  <c r="E9" i="11"/>
  <c r="D32" i="5"/>
  <c r="E32" i="5" s="1"/>
  <c r="D32" i="10"/>
  <c r="B33" i="10" s="1"/>
  <c r="D26" i="10"/>
  <c r="D23" i="10"/>
  <c r="D21" i="10"/>
  <c r="D9" i="10"/>
  <c r="E10" i="10" s="1"/>
  <c r="D26" i="5"/>
  <c r="D23" i="5"/>
  <c r="D21" i="5"/>
  <c r="B4" i="6"/>
  <c r="B6" i="6"/>
  <c r="B2" i="6"/>
  <c r="J2" i="6"/>
  <c r="C14" i="6"/>
  <c r="K6" i="6"/>
  <c r="B22" i="6"/>
  <c r="H4" i="6"/>
  <c r="B25" i="6"/>
  <c r="C18" i="6"/>
  <c r="D3" i="6"/>
  <c r="C12" i="6"/>
  <c r="D4" i="6"/>
  <c r="C19" i="6"/>
  <c r="D5" i="6"/>
  <c r="K8" i="6"/>
  <c r="K5" i="6"/>
  <c r="B30" i="6"/>
  <c r="C28" i="6"/>
  <c r="C17" i="6"/>
  <c r="B10" i="6"/>
  <c r="H3" i="6"/>
  <c r="B20" i="6"/>
  <c r="B28" i="6"/>
  <c r="B34" i="6"/>
  <c r="B3" i="6"/>
  <c r="J5" i="6"/>
  <c r="C10" i="6"/>
  <c r="B23" i="6"/>
  <c r="B26" i="6"/>
  <c r="B27" i="6"/>
  <c r="K3" i="6"/>
  <c r="C15" i="6"/>
  <c r="J9" i="6"/>
  <c r="B35" i="6"/>
  <c r="J8" i="6"/>
  <c r="B33" i="6"/>
  <c r="D6" i="6"/>
  <c r="B14" i="6"/>
  <c r="B8" i="6"/>
  <c r="J6" i="6"/>
  <c r="B5" i="6"/>
  <c r="B7" i="6"/>
  <c r="K4" i="6"/>
  <c r="B36" i="6"/>
  <c r="K2" i="6"/>
  <c r="K9" i="6"/>
  <c r="J3" i="6"/>
  <c r="B31" i="6"/>
  <c r="B24" i="6"/>
  <c r="B21" i="6"/>
  <c r="C29" i="6"/>
  <c r="C16" i="6"/>
  <c r="E21" i="5" l="1"/>
  <c r="F18" i="5"/>
  <c r="B18" i="5"/>
  <c r="E21" i="10"/>
  <c r="B18" i="10"/>
  <c r="C14" i="10"/>
  <c r="F18" i="10"/>
  <c r="E9" i="10"/>
  <c r="E32" i="10"/>
  <c r="B17" i="6"/>
  <c r="E20" i="6"/>
  <c r="F17" i="6"/>
  <c r="B33" i="5" l="1"/>
  <c r="B32" i="6"/>
  <c r="D9" i="5" l="1"/>
  <c r="E10" i="5" s="1"/>
  <c r="E31" i="6"/>
  <c r="E9" i="5" l="1"/>
  <c r="C14" i="5"/>
  <c r="E8" i="6"/>
  <c r="E9" i="6"/>
  <c r="C13" i="6"/>
</calcChain>
</file>

<file path=xl/sharedStrings.xml><?xml version="1.0" encoding="utf-8"?>
<sst xmlns="http://schemas.openxmlformats.org/spreadsheetml/2006/main" count="671" uniqueCount="215">
  <si>
    <t>Тип сточных вод</t>
  </si>
  <si>
    <t>Размещение</t>
  </si>
  <si>
    <t>Расход сточных вод Q, л/с</t>
  </si>
  <si>
    <t>Q мин:</t>
  </si>
  <si>
    <t>Q ср:</t>
  </si>
  <si>
    <t>Режим подачи сточных вод в подводящие каналы</t>
  </si>
  <si>
    <t>Требуемые прозоры полотна решетки, мм:</t>
  </si>
  <si>
    <t>Уровень воды в канале за существующей решеткой (или без нее) при соответствующем расходе, мм</t>
  </si>
  <si>
    <t>При Q макс:</t>
  </si>
  <si>
    <t>При Q мин:</t>
  </si>
  <si>
    <t>При Q ср:</t>
  </si>
  <si>
    <t>Материал изготавливаемого оборудования</t>
  </si>
  <si>
    <t>AISI 304</t>
  </si>
  <si>
    <t>AISI 304L</t>
  </si>
  <si>
    <t>AISI 316</t>
  </si>
  <si>
    <t>AISI 316L</t>
  </si>
  <si>
    <t>Подключение к вентиляции</t>
  </si>
  <si>
    <t>Диаметр, мм:</t>
  </si>
  <si>
    <t>Система управления</t>
  </si>
  <si>
    <t>Шкаф управления</t>
  </si>
  <si>
    <t>Да</t>
  </si>
  <si>
    <t>Нет</t>
  </si>
  <si>
    <t>Уровень автоматизации</t>
  </si>
  <si>
    <t>Мотор-редуктор</t>
  </si>
  <si>
    <t>IP55</t>
  </si>
  <si>
    <t>IP65</t>
  </si>
  <si>
    <t>IP66</t>
  </si>
  <si>
    <t>IP67</t>
  </si>
  <si>
    <t>Взрывобезопасность, EX</t>
  </si>
  <si>
    <t>Прочее</t>
  </si>
  <si>
    <t>Гидравлические расчеты</t>
  </si>
  <si>
    <t>Количество граблин:</t>
  </si>
  <si>
    <t>Высота выгрузки, мм:</t>
  </si>
  <si>
    <t>Высота выгрузки (от борта канала), мм</t>
  </si>
  <si>
    <t>Ответ</t>
  </si>
  <si>
    <t>Радиус поворота, мм:</t>
  </si>
  <si>
    <t>Подставка</t>
  </si>
  <si>
    <t>Стационарная поворотная</t>
  </si>
  <si>
    <t>Телескопическая поворотная</t>
  </si>
  <si>
    <t>Автоматизация</t>
  </si>
  <si>
    <t>Наименование шкафа управления:</t>
  </si>
  <si>
    <t>Производитель:</t>
  </si>
  <si>
    <t>Мощность, кВт:</t>
  </si>
  <si>
    <t>Параметры сети</t>
  </si>
  <si>
    <t>Напряжение, В:</t>
  </si>
  <si>
    <t>Частота, Гц:</t>
  </si>
  <si>
    <t>Обороты, об./мин:</t>
  </si>
  <si>
    <t>Степень защиты IP:</t>
  </si>
  <si>
    <t>Да - см. приложение</t>
  </si>
  <si>
    <t>Обороты, об./мин</t>
  </si>
  <si>
    <t>Конвеер винтовой</t>
  </si>
  <si>
    <t>Контейнер</t>
  </si>
  <si>
    <t>-</t>
  </si>
  <si>
    <t>К стенкам канала</t>
  </si>
  <si>
    <t>Степень защиты, IP</t>
  </si>
  <si>
    <t>Требуемый угол установки (стандартное исполнение - 80 °):</t>
  </si>
  <si>
    <t>Решетка винтовая отжимная РВО</t>
  </si>
  <si>
    <t>Решетка винтовая отжимная барабанная РВОБ1</t>
  </si>
  <si>
    <t>Решетка винтовая отжимная барабанная РВОБ2</t>
  </si>
  <si>
    <t>Класс</t>
  </si>
  <si>
    <t>Группа</t>
  </si>
  <si>
    <r>
      <t xml:space="preserve">Q </t>
    </r>
    <r>
      <rPr>
        <vertAlign val="subscript"/>
        <sz val="11"/>
        <rFont val="Arial"/>
        <family val="2"/>
      </rPr>
      <t>макс</t>
    </r>
    <r>
      <rPr>
        <sz val="11"/>
        <rFont val="Arial"/>
        <family val="2"/>
      </rPr>
      <t>:</t>
    </r>
  </si>
  <si>
    <t>Наименование шкафа управления</t>
  </si>
  <si>
    <t>При подаче сточных вод</t>
  </si>
  <si>
    <t>Type of wastewater</t>
  </si>
  <si>
    <t>Location</t>
  </si>
  <si>
    <t>Max</t>
  </si>
  <si>
    <t>Average</t>
  </si>
  <si>
    <t>Min</t>
  </si>
  <si>
    <t>Wastewater feeding</t>
  </si>
  <si>
    <t>Control cabinet</t>
  </si>
  <si>
    <t>Gear motors</t>
  </si>
  <si>
    <t>Municipal wastewater</t>
  </si>
  <si>
    <t>Industrial wastewater</t>
  </si>
  <si>
    <t>Outdoor</t>
  </si>
  <si>
    <t>Indoor</t>
  </si>
  <si>
    <t>By gravity</t>
  </si>
  <si>
    <t>By pressure</t>
  </si>
  <si>
    <t>Yes</t>
  </si>
  <si>
    <t>No</t>
  </si>
  <si>
    <t>Other relevant information</t>
  </si>
  <si>
    <t>Wastewater characteristics</t>
  </si>
  <si>
    <t>Other (indicate)</t>
  </si>
  <si>
    <t>IP56</t>
  </si>
  <si>
    <t>Duty</t>
  </si>
  <si>
    <t>Stand-by</t>
  </si>
  <si>
    <t>Expected grit removal efficiency, %</t>
  </si>
  <si>
    <t>Retained particle diameter, mm</t>
  </si>
  <si>
    <t>Automation</t>
  </si>
  <si>
    <t>Request for mechanical pretreatment unit</t>
  </si>
  <si>
    <t>pH</t>
  </si>
  <si>
    <r>
      <t>Pressure, 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</si>
  <si>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Screenings washing</t>
  </si>
  <si>
    <t>Choice available</t>
  </si>
  <si>
    <t>Please fill in</t>
  </si>
  <si>
    <t>Basic information</t>
  </si>
  <si>
    <t>Customer</t>
  </si>
  <si>
    <t>Country</t>
  </si>
  <si>
    <t>Deadline for the offer</t>
  </si>
  <si>
    <t>TSS, mg/l</t>
  </si>
  <si>
    <t>Screen openings*, mm</t>
  </si>
  <si>
    <t>Ingress protection rating (IP)</t>
  </si>
  <si>
    <t>Spare unt</t>
  </si>
  <si>
    <t>Project information</t>
  </si>
  <si>
    <t>Contact person</t>
  </si>
  <si>
    <t>Object name</t>
  </si>
  <si>
    <t>Phone</t>
  </si>
  <si>
    <t>Email</t>
  </si>
  <si>
    <t>Request date</t>
  </si>
  <si>
    <t>RUS</t>
  </si>
  <si>
    <t>Запрос на комбинированный модуль механической очистки</t>
  </si>
  <si>
    <t>Основная информация</t>
  </si>
  <si>
    <t>Заказчик</t>
  </si>
  <si>
    <t>Наименование объекта</t>
  </si>
  <si>
    <t>Страна</t>
  </si>
  <si>
    <t>Информация о заказчике</t>
  </si>
  <si>
    <t>Контактное лицо</t>
  </si>
  <si>
    <t>Телефон</t>
  </si>
  <si>
    <t>Дата заполнения</t>
  </si>
  <si>
    <t>Характеристики сточных вод</t>
  </si>
  <si>
    <t>Взвешенные вещества, мг/л</t>
  </si>
  <si>
    <t>Необходимое количество установок, шт</t>
  </si>
  <si>
    <t>Рабочих</t>
  </si>
  <si>
    <t>Резервных</t>
  </si>
  <si>
    <t>Максимальный</t>
  </si>
  <si>
    <t>Средний</t>
  </si>
  <si>
    <t>Минимальный</t>
  </si>
  <si>
    <t>Подача стоков</t>
  </si>
  <si>
    <t>Прозор*, мм</t>
  </si>
  <si>
    <t>Промывка отбросов</t>
  </si>
  <si>
    <t>Диаметр осаждаемых частиц, мм</t>
  </si>
  <si>
    <t>Материал**</t>
  </si>
  <si>
    <t>Приводы</t>
  </si>
  <si>
    <t>Исполнение (IP)</t>
  </si>
  <si>
    <t>Информация о месте установки оборудования***</t>
  </si>
  <si>
    <t>Другая важная информация</t>
  </si>
  <si>
    <t>** Стандартное исполнение - со шнеками из износостойкой конструкционной стали.</t>
  </si>
  <si>
    <t>*** Пожалуйста приложите чертежи или другие исходные данные к опросному листу. Это ускорит наш ответ.</t>
  </si>
  <si>
    <t>Бытовые</t>
  </si>
  <si>
    <t>Промышленные</t>
  </si>
  <si>
    <t>Напорная</t>
  </si>
  <si>
    <t>Самотечная</t>
  </si>
  <si>
    <t>Другое</t>
  </si>
  <si>
    <t>Выберите</t>
  </si>
  <si>
    <t>Пожалуйста заполните</t>
  </si>
  <si>
    <t>Наружное</t>
  </si>
  <si>
    <t>В помещении</t>
  </si>
  <si>
    <t>Хлориды, мг/л</t>
  </si>
  <si>
    <t>Chloride, mg/l</t>
  </si>
  <si>
    <t>Chloride, ppm</t>
  </si>
  <si>
    <t>TSS, ppm</t>
  </si>
  <si>
    <t>Screen openings*, inch</t>
  </si>
  <si>
    <t>* Стандартное исполнение - с пефорированным ситом, щелевое сито по запросу.</t>
  </si>
  <si>
    <t>Гидравлическая крупность осаждаемого песка, мм/с</t>
  </si>
  <si>
    <t>ENG</t>
  </si>
  <si>
    <t>Number of units</t>
  </si>
  <si>
    <t>Hazardous area (EX): class/zone</t>
  </si>
  <si>
    <t>Требования по взрывозащите (EX): класс/зона (указать ГОСТ, IEC или иное)</t>
  </si>
  <si>
    <t>* Standard version - perforated plate basket, wedge wire basket available upon request.</t>
  </si>
  <si>
    <t>*** Please attach the drawings or any other initial information to the completed questionnaire.</t>
  </si>
  <si>
    <t>** Standard version - screws made of wear-resistant carbon steel.</t>
  </si>
  <si>
    <t>Information about the installation place of equipment***</t>
  </si>
  <si>
    <t>Material**</t>
  </si>
  <si>
    <t>Zapytanie o piaskownik kombinowany</t>
  </si>
  <si>
    <t xml:space="preserve">Informacja o zamawiającym </t>
  </si>
  <si>
    <t>Ścieki komunalne</t>
  </si>
  <si>
    <t xml:space="preserve">Klient </t>
  </si>
  <si>
    <t>Osoba kontaktowa</t>
  </si>
  <si>
    <t>Proszę wybrać</t>
  </si>
  <si>
    <t>Ścieki przemysłowe</t>
  </si>
  <si>
    <t xml:space="preserve">Nazwa obiektu </t>
  </si>
  <si>
    <t xml:space="preserve">Telefon </t>
  </si>
  <si>
    <t>Proszę wypełnić</t>
  </si>
  <si>
    <t>Kraj</t>
  </si>
  <si>
    <t xml:space="preserve">Adres mailowy </t>
  </si>
  <si>
    <t>Ciśnieniowo</t>
  </si>
  <si>
    <t>Termin złorzenia oferty</t>
  </si>
  <si>
    <t>Data wypełnienia</t>
  </si>
  <si>
    <t>Grawitacyjnie</t>
  </si>
  <si>
    <t>Inne (zaznacz)</t>
  </si>
  <si>
    <t>Podstawowe informacje</t>
  </si>
  <si>
    <t xml:space="preserve">Rodzaj ścieków </t>
  </si>
  <si>
    <t>Tak</t>
  </si>
  <si>
    <t>Na zewnątrz</t>
  </si>
  <si>
    <t>Nie</t>
  </si>
  <si>
    <t>Wewnątrz</t>
  </si>
  <si>
    <t>Odpowiedź</t>
  </si>
  <si>
    <t>Charakterystyka ścieków</t>
  </si>
  <si>
    <t>Chlorki, mg/l</t>
  </si>
  <si>
    <t>Zawiesina ogólna, mg/l</t>
  </si>
  <si>
    <t>Liczba urządzeń, szt.</t>
  </si>
  <si>
    <t>Podczas pracy</t>
  </si>
  <si>
    <t>Oczekujące</t>
  </si>
  <si>
    <t>Średni</t>
  </si>
  <si>
    <t>Dopływ ścieków</t>
  </si>
  <si>
    <t>Prześwit**, mm</t>
  </si>
  <si>
    <t>Płukanie skratek</t>
  </si>
  <si>
    <t>Oczekiwana skuteczność usuwania piasku, %</t>
  </si>
  <si>
    <t>Średnica osadzanych cząstek, mm</t>
  </si>
  <si>
    <t>Automatyzacja</t>
  </si>
  <si>
    <t>Szafa sterownicza</t>
  </si>
  <si>
    <t>Lokalizacja</t>
  </si>
  <si>
    <t>Napędy</t>
  </si>
  <si>
    <r>
      <t>Stopień ochrony</t>
    </r>
    <r>
      <rPr>
        <sz val="11"/>
        <color theme="1"/>
        <rFont val="Arial"/>
        <family val="2"/>
      </rPr>
      <t xml:space="preserve"> (IP)</t>
    </r>
  </si>
  <si>
    <r>
      <t xml:space="preserve">Wymagania </t>
    </r>
    <r>
      <rPr>
        <sz val="11"/>
        <rFont val="Arial"/>
        <family val="2"/>
        <charset val="238"/>
      </rPr>
      <t xml:space="preserve">dotyczące ochrony przed wybuchem </t>
    </r>
    <r>
      <rPr>
        <sz val="11"/>
        <rFont val="Arial"/>
        <family val="2"/>
      </rPr>
      <t>(EX) Klasa/strefa</t>
    </r>
  </si>
  <si>
    <t>Dodatkowe informacje</t>
  </si>
  <si>
    <t>* Reserw - w ogólnej wydajności oczyszczalni nie brać pod uwagę</t>
  </si>
  <si>
    <t>** Wykonanie standardowe - z sitem perforowanym, sito szczelinowe na życzenie</t>
  </si>
  <si>
    <t xml:space="preserve">*** Standardowe wykonanie - ślimak ze stali węglowej odpornej na żużycie </t>
  </si>
  <si>
    <t>**** Proszę dołaczyć rysunki lub inne parametry wejściowe do ankiety. To przyspieszy naszą odpowiedź</t>
  </si>
  <si>
    <t>Informacja o miejscu instalacji urządzenia****</t>
  </si>
  <si>
    <t>Materiał***</t>
  </si>
  <si>
    <t>Rezerwowe*</t>
  </si>
  <si>
    <t>Max.</t>
  </si>
  <si>
    <t>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</si>
</sst>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b/>
      <sz val="12"/>
      <color theme="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2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" fillId="5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0" borderId="9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3" borderId="4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49" fontId="1" fillId="3" borderId="4" xfId="0" applyNumberFormat="1" applyFont="1" applyFill="1" applyBorder="1" applyProtection="1">
      <protection hidden="1"/>
    </xf>
    <xf numFmtId="0" fontId="8" fillId="0" borderId="12" xfId="0" applyFont="1" applyBorder="1" applyProtection="1">
      <protection hidden="1"/>
    </xf>
    <xf numFmtId="0" fontId="3" fillId="2" borderId="21" xfId="0" applyFont="1" applyFill="1" applyBorder="1" applyAlignment="1" applyProtection="1">
      <alignment horizontal="left"/>
      <protection locked="0"/>
    </xf>
    <xf numFmtId="0" fontId="1" fillId="0" borderId="42" xfId="0" applyFont="1" applyBorder="1" applyProtection="1">
      <protection hidden="1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hidden="1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/>
      <protection hidden="1"/>
    </xf>
    <xf numFmtId="0" fontId="8" fillId="0" borderId="19" xfId="0" applyFont="1" applyBorder="1" applyProtection="1">
      <protection hidden="1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Protection="1">
      <protection hidden="1"/>
    </xf>
    <xf numFmtId="0" fontId="5" fillId="0" borderId="31" xfId="0" applyFont="1" applyBorder="1" applyProtection="1">
      <protection hidden="1"/>
    </xf>
    <xf numFmtId="0" fontId="5" fillId="0" borderId="34" xfId="0" applyFont="1" applyBorder="1" applyProtection="1">
      <protection hidden="1"/>
    </xf>
    <xf numFmtId="0" fontId="1" fillId="0" borderId="45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13" fillId="3" borderId="40" xfId="0" applyFont="1" applyFill="1" applyBorder="1" applyAlignment="1" applyProtection="1">
      <alignment horizontal="left" vertical="center"/>
      <protection hidden="1"/>
    </xf>
    <xf numFmtId="49" fontId="10" fillId="2" borderId="49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0" xfId="0" applyFont="1" applyFill="1" applyBorder="1" applyAlignment="1" applyProtection="1">
      <alignment horizontal="left" vertical="center"/>
      <protection hidden="1"/>
    </xf>
    <xf numFmtId="0" fontId="13" fillId="3" borderId="46" xfId="0" applyFont="1" applyFill="1" applyBorder="1" applyAlignment="1" applyProtection="1">
      <alignment horizontal="left" vertical="center"/>
      <protection hidden="1"/>
    </xf>
    <xf numFmtId="49" fontId="10" fillId="2" borderId="4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6" xfId="0" applyFont="1" applyFill="1" applyBorder="1" applyAlignment="1" applyProtection="1">
      <alignment horizontal="left" vertical="center"/>
      <protection hidden="1"/>
    </xf>
    <xf numFmtId="0" fontId="1" fillId="0" borderId="50" xfId="0" applyFont="1" applyBorder="1" applyProtection="1">
      <protection hidden="1"/>
    </xf>
    <xf numFmtId="0" fontId="3" fillId="2" borderId="51" xfId="0" applyFont="1" applyFill="1" applyBorder="1" applyAlignment="1" applyProtection="1">
      <alignment horizontal="left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0" fontId="6" fillId="0" borderId="22" xfId="0" applyFont="1" applyBorder="1" applyProtection="1">
      <protection locked="0"/>
    </xf>
    <xf numFmtId="0" fontId="1" fillId="6" borderId="8" xfId="0" applyFont="1" applyFill="1" applyBorder="1" applyProtection="1">
      <protection hidden="1"/>
    </xf>
    <xf numFmtId="0" fontId="1" fillId="6" borderId="9" xfId="0" applyFont="1" applyFill="1" applyBorder="1" applyProtection="1">
      <protection hidden="1"/>
    </xf>
    <xf numFmtId="0" fontId="14" fillId="0" borderId="22" xfId="0" applyFont="1" applyBorder="1" applyProtection="1">
      <protection hidden="1"/>
    </xf>
    <xf numFmtId="0" fontId="0" fillId="0" borderId="0" xfId="0" applyAlignment="1" applyProtection="1">
      <alignment horizontal="left" wrapText="1"/>
      <protection locked="0"/>
    </xf>
    <xf numFmtId="0" fontId="8" fillId="3" borderId="0" xfId="0" applyFont="1" applyFill="1" applyProtection="1"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3" fillId="0" borderId="53" xfId="0" applyFont="1" applyBorder="1" applyAlignment="1" applyProtection="1">
      <alignment horizontal="left" vertical="center" wrapText="1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8" fillId="3" borderId="25" xfId="0" applyFont="1" applyFill="1" applyBorder="1" applyAlignment="1" applyProtection="1">
      <alignment horizontal="left" vertical="center"/>
      <protection hidden="1"/>
    </xf>
    <xf numFmtId="0" fontId="1" fillId="7" borderId="25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vertical="center"/>
      <protection hidden="1"/>
    </xf>
    <xf numFmtId="49" fontId="3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8" fillId="3" borderId="22" xfId="0" applyFont="1" applyFill="1" applyBorder="1" applyAlignment="1" applyProtection="1">
      <alignment horizontal="left" vertical="center"/>
      <protection hidden="1"/>
    </xf>
    <xf numFmtId="49" fontId="10" fillId="7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49" xfId="0" applyFont="1" applyFill="1" applyBorder="1" applyAlignment="1" applyProtection="1">
      <alignment horizontal="left" vertical="center" wrapText="1"/>
      <protection locked="0"/>
    </xf>
    <xf numFmtId="0" fontId="10" fillId="7" borderId="52" xfId="0" applyFont="1" applyFill="1" applyBorder="1" applyAlignment="1" applyProtection="1">
      <alignment horizontal="left" vertical="center" wrapText="1"/>
      <protection locked="0"/>
    </xf>
    <xf numFmtId="0" fontId="9" fillId="7" borderId="49" xfId="0" applyFont="1" applyFill="1" applyBorder="1" applyAlignment="1" applyProtection="1">
      <alignment horizontal="left" vertical="center" wrapText="1"/>
      <protection locked="0"/>
    </xf>
    <xf numFmtId="0" fontId="1" fillId="8" borderId="50" xfId="0" applyFont="1" applyFill="1" applyBorder="1" applyProtection="1">
      <protection hidden="1"/>
    </xf>
    <xf numFmtId="0" fontId="21" fillId="0" borderId="49" xfId="0" applyFont="1" applyBorder="1" applyAlignment="1" applyProtection="1">
      <alignment horizontal="left" vertical="center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22" fillId="0" borderId="39" xfId="0" applyFont="1" applyBorder="1" applyAlignment="1" applyProtection="1">
      <alignment horizontal="left" vertical="center" wrapText="1"/>
      <protection hidden="1"/>
    </xf>
    <xf numFmtId="0" fontId="20" fillId="9" borderId="0" xfId="0" applyFont="1" applyFill="1" applyAlignment="1" applyProtection="1">
      <alignment horizontal="center" vertical="center"/>
      <protection locked="0" hidden="1"/>
    </xf>
    <xf numFmtId="0" fontId="10" fillId="8" borderId="40" xfId="0" applyFont="1" applyFill="1" applyBorder="1" applyAlignment="1" applyProtection="1">
      <alignment horizontal="left" vertical="center"/>
      <protection locked="0" hidden="1"/>
    </xf>
    <xf numFmtId="0" fontId="10" fillId="8" borderId="46" xfId="0" applyFont="1" applyFill="1" applyBorder="1" applyAlignment="1" applyProtection="1">
      <alignment vertical="center"/>
      <protection locked="0" hidden="1"/>
    </xf>
    <xf numFmtId="0" fontId="19" fillId="3" borderId="5" xfId="0" applyFont="1" applyFill="1" applyBorder="1" applyAlignment="1" applyProtection="1">
      <alignment horizontal="left" vertical="center" indent="2"/>
      <protection hidden="1"/>
    </xf>
    <xf numFmtId="0" fontId="19" fillId="3" borderId="27" xfId="0" applyFont="1" applyFill="1" applyBorder="1" applyAlignment="1" applyProtection="1">
      <alignment horizontal="left" vertical="center" indent="2"/>
      <protection hidden="1"/>
    </xf>
    <xf numFmtId="0" fontId="19" fillId="3" borderId="10" xfId="0" applyFont="1" applyFill="1" applyBorder="1" applyAlignment="1" applyProtection="1">
      <alignment horizontal="left" vertical="center" indent="2"/>
      <protection hidden="1"/>
    </xf>
    <xf numFmtId="0" fontId="19" fillId="3" borderId="18" xfId="0" applyFont="1" applyFill="1" applyBorder="1" applyAlignment="1" applyProtection="1">
      <alignment horizontal="left" vertical="center" indent="2"/>
      <protection hidden="1"/>
    </xf>
    <xf numFmtId="0" fontId="19" fillId="3" borderId="31" xfId="0" applyFont="1" applyFill="1" applyBorder="1" applyAlignment="1" applyProtection="1">
      <alignment horizontal="left" vertical="center" indent="2"/>
      <protection hidden="1"/>
    </xf>
    <xf numFmtId="0" fontId="19" fillId="3" borderId="19" xfId="0" applyFont="1" applyFill="1" applyBorder="1" applyAlignment="1" applyProtection="1">
      <alignment horizontal="left" vertical="center" indent="2"/>
      <protection hidden="1"/>
    </xf>
    <xf numFmtId="49" fontId="9" fillId="7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9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4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10" fillId="8" borderId="17" xfId="0" applyFont="1" applyFill="1" applyBorder="1" applyAlignment="1" applyProtection="1">
      <alignment horizontal="left" vertical="center" wrapText="1"/>
      <protection locked="0" hidden="1"/>
    </xf>
    <xf numFmtId="0" fontId="9" fillId="8" borderId="30" xfId="0" applyFont="1" applyFill="1" applyBorder="1" applyAlignment="1" applyProtection="1">
      <alignment horizontal="left" vertical="center"/>
      <protection locked="0"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48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9" fillId="7" borderId="21" xfId="0" applyFont="1" applyFill="1" applyBorder="1" applyAlignment="1" applyProtection="1">
      <alignment horizontal="left" vertical="center" wrapText="1"/>
      <protection locked="0"/>
    </xf>
    <xf numFmtId="0" fontId="9" fillId="7" borderId="22" xfId="0" applyFont="1" applyFill="1" applyBorder="1" applyAlignment="1" applyProtection="1">
      <alignment horizontal="left" vertical="center" wrapText="1"/>
      <protection locked="0"/>
    </xf>
    <xf numFmtId="0" fontId="10" fillId="7" borderId="20" xfId="0" applyFont="1" applyFill="1" applyBorder="1" applyAlignment="1" applyProtection="1">
      <alignment horizontal="left" vertical="center" wrapText="1"/>
      <protection locked="0"/>
    </xf>
    <xf numFmtId="0" fontId="10" fillId="7" borderId="21" xfId="0" applyFont="1" applyFill="1" applyBorder="1" applyAlignment="1" applyProtection="1">
      <alignment horizontal="left" vertical="center" wrapText="1"/>
      <protection locked="0"/>
    </xf>
    <xf numFmtId="0" fontId="10" fillId="7" borderId="22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49" fontId="10" fillId="8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0" fillId="8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10" fillId="8" borderId="22" xfId="0" applyNumberFormat="1" applyFont="1" applyFill="1" applyBorder="1" applyAlignment="1" applyProtection="1">
      <alignment horizontal="left" vertical="center" wrapText="1"/>
      <protection locked="0" hidden="1"/>
    </xf>
    <xf numFmtId="0" fontId="10" fillId="7" borderId="39" xfId="0" applyFont="1" applyFill="1" applyBorder="1" applyAlignment="1" applyProtection="1">
      <alignment horizontal="left" vertical="center" wrapText="1"/>
      <protection locked="0"/>
    </xf>
    <xf numFmtId="0" fontId="10" fillId="7" borderId="29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3" borderId="21" xfId="0" applyFont="1" applyFill="1" applyBorder="1" applyAlignment="1" applyProtection="1">
      <alignment horizontal="left" vertical="center"/>
      <protection hidden="1"/>
    </xf>
    <xf numFmtId="0" fontId="8" fillId="3" borderId="22" xfId="0" applyFont="1" applyFill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0" fillId="7" borderId="35" xfId="0" applyFont="1" applyFill="1" applyBorder="1" applyAlignment="1" applyProtection="1">
      <alignment horizontal="left" vertical="center" wrapText="1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10" fillId="7" borderId="12" xfId="0" applyFont="1" applyFill="1" applyBorder="1" applyAlignment="1" applyProtection="1">
      <alignment horizontal="left" vertical="center"/>
      <protection locked="0"/>
    </xf>
    <xf numFmtId="0" fontId="10" fillId="7" borderId="20" xfId="0" applyFont="1" applyFill="1" applyBorder="1" applyAlignment="1" applyProtection="1">
      <alignment horizontal="left" wrapText="1"/>
      <protection locked="0"/>
    </xf>
    <xf numFmtId="0" fontId="10" fillId="7" borderId="5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7" fillId="0" borderId="5" xfId="0" applyFont="1" applyBorder="1" applyAlignment="1" applyProtection="1">
      <alignment horizontal="left" vertical="center" indent="2"/>
      <protection hidden="1"/>
    </xf>
    <xf numFmtId="0" fontId="17" fillId="0" borderId="27" xfId="0" applyFont="1" applyBorder="1" applyAlignment="1" applyProtection="1">
      <alignment horizontal="left" vertical="center" indent="2"/>
      <protection hidden="1"/>
    </xf>
    <xf numFmtId="0" fontId="17" fillId="0" borderId="10" xfId="0" applyFont="1" applyBorder="1" applyAlignment="1" applyProtection="1">
      <alignment horizontal="left" vertical="center" indent="2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9" fillId="7" borderId="23" xfId="0" applyFont="1" applyFill="1" applyBorder="1" applyAlignment="1" applyProtection="1">
      <alignment horizontal="left" vertical="center" wrapText="1"/>
      <protection locked="0"/>
    </xf>
    <xf numFmtId="0" fontId="9" fillId="7" borderId="39" xfId="0" applyFont="1" applyFill="1" applyBorder="1" applyAlignment="1" applyProtection="1">
      <alignment horizontal="left" vertical="center" wrapText="1"/>
      <protection locked="0"/>
    </xf>
    <xf numFmtId="0" fontId="9" fillId="7" borderId="2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10" fillId="7" borderId="1" xfId="0" applyFont="1" applyFill="1" applyBorder="1" applyAlignment="1" applyProtection="1">
      <alignment horizontal="left" vertical="center" wrapText="1"/>
      <protection locked="0"/>
    </xf>
    <xf numFmtId="0" fontId="9" fillId="7" borderId="2" xfId="0" applyFont="1" applyFill="1" applyBorder="1" applyAlignment="1" applyProtection="1">
      <alignment horizontal="left" vertical="center" wrapText="1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17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0" fontId="9" fillId="7" borderId="21" xfId="0" applyFont="1" applyFill="1" applyBorder="1" applyAlignment="1" applyProtection="1">
      <alignment horizontal="left" vertical="center"/>
      <protection locked="0"/>
    </xf>
    <xf numFmtId="0" fontId="9" fillId="7" borderId="22" xfId="0" applyFont="1" applyFill="1" applyBorder="1" applyAlignment="1" applyProtection="1">
      <alignment horizontal="left" vertical="center"/>
      <protection locked="0"/>
    </xf>
    <xf numFmtId="0" fontId="10" fillId="7" borderId="23" xfId="0" applyFont="1" applyFill="1" applyBorder="1" applyAlignment="1" applyProtection="1">
      <alignment horizontal="left" vertical="center" wrapText="1"/>
      <protection locked="0"/>
    </xf>
    <xf numFmtId="0" fontId="9" fillId="7" borderId="39" xfId="0" applyFont="1" applyFill="1" applyBorder="1" applyAlignment="1" applyProtection="1">
      <alignment horizontal="left" vertical="center"/>
      <protection locked="0"/>
    </xf>
    <xf numFmtId="0" fontId="9" fillId="7" borderId="29" xfId="0" applyFont="1" applyFill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hidden="1"/>
    </xf>
    <xf numFmtId="0" fontId="10" fillId="7" borderId="21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 wrapText="1"/>
      <protection hidden="1"/>
    </xf>
    <xf numFmtId="0" fontId="16" fillId="0" borderId="5" xfId="0" applyFont="1" applyBorder="1" applyAlignment="1" applyProtection="1">
      <alignment horizontal="left" vertical="center" indent="2"/>
      <protection hidden="1"/>
    </xf>
    <xf numFmtId="0" fontId="17" fillId="0" borderId="0" xfId="0" applyFont="1" applyAlignment="1" applyProtection="1">
      <alignment horizontal="left" vertical="center" indent="2"/>
      <protection hidden="1"/>
    </xf>
    <xf numFmtId="0" fontId="17" fillId="0" borderId="47" xfId="0" applyFont="1" applyBorder="1" applyAlignment="1" applyProtection="1">
      <alignment horizontal="left" vertical="center" indent="2"/>
      <protection hidden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10" fillId="3" borderId="3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9" xfId="0" applyNumberFormat="1" applyFont="1" applyBorder="1" applyAlignment="1" applyProtection="1">
      <alignment horizontal="left" vertical="center" wrapText="1"/>
      <protection locked="0" hidden="1"/>
    </xf>
    <xf numFmtId="49" fontId="9" fillId="2" borderId="4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4" xfId="0" applyNumberFormat="1" applyFont="1" applyBorder="1" applyAlignment="1" applyProtection="1">
      <alignment horizontal="left" vertical="center" wrapText="1"/>
      <protection locked="0" hidden="1"/>
    </xf>
    <xf numFmtId="0" fontId="1" fillId="0" borderId="48" xfId="0" applyFont="1" applyBorder="1" applyAlignment="1" applyProtection="1">
      <alignment vertical="center"/>
      <protection hidden="1"/>
    </xf>
    <xf numFmtId="0" fontId="0" fillId="0" borderId="4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6" xfId="0" applyBorder="1" applyProtection="1">
      <protection hidden="1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 hidden="1"/>
    </xf>
    <xf numFmtId="0" fontId="0" fillId="0" borderId="30" xfId="0" applyBorder="1" applyProtection="1">
      <protection hidden="1"/>
    </xf>
    <xf numFmtId="0" fontId="0" fillId="0" borderId="28" xfId="0" applyBorder="1" applyProtection="1">
      <protection hidden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21" xfId="0" applyFont="1" applyBorder="1" applyProtection="1">
      <protection hidden="1"/>
    </xf>
    <xf numFmtId="0" fontId="1" fillId="3" borderId="21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1" xfId="0" applyBorder="1" applyProtection="1"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0" fillId="0" borderId="39" xfId="0" applyBorder="1" applyProtection="1">
      <protection hidden="1"/>
    </xf>
    <xf numFmtId="0" fontId="3" fillId="2" borderId="3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19" xfId="0" applyBorder="1" applyProtection="1">
      <protection hidden="1"/>
    </xf>
    <xf numFmtId="49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10" xfId="0" applyBorder="1" applyProtection="1"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bat\PL_questionnaire_M%20Combi_EN%20RU%20PL%20060916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-Combi"/>
      <sheetName val="RUS"/>
      <sheetName val="ENG"/>
      <sheetName val="US ENG"/>
      <sheetName val="PO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0"/>
  <sheetViews>
    <sheetView tabSelected="1" zoomScaleNormal="100" workbookViewId="0">
      <selection activeCell="E3" sqref="E3:F3"/>
    </sheetView>
  </sheetViews>
  <sheetFormatPr defaultColWidth="0" defaultRowHeight="14.25" zeroHeight="1" x14ac:dyDescent="0.2"/>
  <cols>
    <col min="1" max="1" width="2" style="2" customWidth="1"/>
    <col min="2" max="2" width="24.5703125" style="3" customWidth="1"/>
    <col min="3" max="3" width="40.42578125" style="3" customWidth="1"/>
    <col min="4" max="4" width="18.140625" style="3" customWidth="1"/>
    <col min="5" max="5" width="23.85546875" style="3" customWidth="1"/>
    <col min="6" max="6" width="57.28515625" style="3" customWidth="1"/>
    <col min="7" max="7" width="3.7109375" style="2" customWidth="1"/>
    <col min="8" max="8" width="24" style="2" customWidth="1"/>
    <col min="9" max="9" width="4.28515625" style="2" customWidth="1"/>
    <col min="10" max="23" width="20.7109375" style="3" hidden="1" customWidth="1"/>
    <col min="24" max="16384" width="0.85546875" style="3" hidden="1"/>
  </cols>
  <sheetData>
    <row r="1" spans="2:18" ht="34.5" customHeight="1" thickBot="1" x14ac:dyDescent="0.25">
      <c r="B1" s="152" t="str">
        <f ca="1">INDIRECT("'"&amp;$H$2&amp;"'!B2")</f>
        <v>Запрос на комбинированный модуль механической очистки</v>
      </c>
      <c r="C1" s="152"/>
      <c r="D1" s="152"/>
      <c r="E1" s="152"/>
      <c r="F1" s="152"/>
    </row>
    <row r="2" spans="2:18" ht="29.25" customHeight="1" x14ac:dyDescent="0.2">
      <c r="B2" s="98" t="str">
        <f ca="1">INDIRECT("'"&amp;$H$2&amp;"'!B3")</f>
        <v>Информация о заказчике</v>
      </c>
      <c r="C2" s="99"/>
      <c r="D2" s="99"/>
      <c r="E2" s="99"/>
      <c r="F2" s="100"/>
      <c r="H2" s="92" t="s">
        <v>109</v>
      </c>
      <c r="J2" s="3" t="str">
        <f ca="1">INDIRECT("'"&amp;$H$2&amp;"'!J3")</f>
        <v>Бытовые</v>
      </c>
      <c r="K2" s="3" t="str">
        <f ca="1">INDIRECT("'"&amp;$H$2&amp;"'!K3")</f>
        <v>AISI 304</v>
      </c>
    </row>
    <row r="3" spans="2:18" ht="15" customHeight="1" x14ac:dyDescent="0.2">
      <c r="B3" s="56" t="str">
        <f ca="1">INDIRECT("'"&amp;$H$2&amp;"'!B4")</f>
        <v>Заказчик</v>
      </c>
      <c r="C3" s="83"/>
      <c r="D3" s="56" t="str">
        <f ca="1">INDIRECT("'"&amp;$H$2&amp;"'!D4")</f>
        <v>Контактное лицо</v>
      </c>
      <c r="E3" s="101"/>
      <c r="F3" s="102"/>
      <c r="H3" s="88" t="str">
        <f ca="1">INDIRECT("'"&amp;$H$2&amp;"'!H4")</f>
        <v>Выберите</v>
      </c>
      <c r="J3" s="3" t="str">
        <f ca="1">INDIRECT("'"&amp;$H$2&amp;"'!J4")</f>
        <v>Промышленные</v>
      </c>
      <c r="K3" s="3" t="str">
        <f ca="1">INDIRECT("'"&amp;$H$2&amp;"'!K4")</f>
        <v>AISI 304L</v>
      </c>
    </row>
    <row r="4" spans="2:18" ht="15" customHeight="1" x14ac:dyDescent="0.2">
      <c r="B4" s="56" t="str">
        <f ca="1">INDIRECT("'"&amp;$H$2&amp;"'!B5")</f>
        <v>Наименование объекта</v>
      </c>
      <c r="C4" s="83"/>
      <c r="D4" s="56" t="str">
        <f ca="1">INDIRECT("'"&amp;$H$2&amp;"'!D5")</f>
        <v>Телефон</v>
      </c>
      <c r="E4" s="101"/>
      <c r="F4" s="102"/>
      <c r="H4" s="77" t="str">
        <f ca="1">INDIRECT("'"&amp;$H$2&amp;"'!H5")</f>
        <v>Пожалуйста заполните</v>
      </c>
      <c r="K4" s="3" t="str">
        <f ca="1">INDIRECT("'"&amp;$H$2&amp;"'!K5")</f>
        <v>AISI 316</v>
      </c>
    </row>
    <row r="5" spans="2:18" ht="15" customHeight="1" x14ac:dyDescent="0.2">
      <c r="B5" s="56" t="str">
        <f ca="1">INDIRECT("'"&amp;$H$2&amp;"'!B6")</f>
        <v>Страна</v>
      </c>
      <c r="C5" s="83"/>
      <c r="D5" s="56" t="str">
        <f ca="1">INDIRECT("'"&amp;$H$2&amp;"'!D6")</f>
        <v>Email</v>
      </c>
      <c r="E5" s="101"/>
      <c r="F5" s="102"/>
      <c r="J5" s="3" t="str">
        <f ca="1">INDIRECT("'"&amp;$H$2&amp;"'!J6")</f>
        <v>Напорная</v>
      </c>
      <c r="K5" s="3" t="str">
        <f ca="1">INDIRECT("'"&amp;$H$2&amp;"'!K6")</f>
        <v>AISI 316L</v>
      </c>
    </row>
    <row r="6" spans="2:18" ht="15" customHeight="1" thickBot="1" x14ac:dyDescent="0.25">
      <c r="B6" s="56" t="str">
        <f ca="1">INDIRECT("'"&amp;$H$2&amp;"'!B7")</f>
        <v>-</v>
      </c>
      <c r="C6" s="84"/>
      <c r="D6" s="56" t="str">
        <f ca="1">INDIRECT("'"&amp;$H$2&amp;"'!D7")</f>
        <v>Дата заполнения</v>
      </c>
      <c r="E6" s="103"/>
      <c r="F6" s="104"/>
      <c r="J6" s="3" t="str">
        <f ca="1">INDIRECT("'"&amp;$H$2&amp;"'!J7")</f>
        <v>Самотечная</v>
      </c>
      <c r="K6" s="3" t="str">
        <f ca="1">INDIRECT("'"&amp;$H$2&amp;"'!K7")</f>
        <v>Другое</v>
      </c>
    </row>
    <row r="7" spans="2:18" ht="27.75" customHeight="1" x14ac:dyDescent="0.2">
      <c r="B7" s="95" t="str">
        <f ca="1">INDIRECT("'"&amp;$H$2&amp;"'!B8")</f>
        <v>Основная информация</v>
      </c>
      <c r="C7" s="96"/>
      <c r="D7" s="96"/>
      <c r="E7" s="96"/>
      <c r="F7" s="97"/>
    </row>
    <row r="8" spans="2:18" ht="15" customHeight="1" x14ac:dyDescent="0.2">
      <c r="B8" s="105" t="str">
        <f ca="1">INDIRECT("'"&amp;$H$2&amp;"'!B9")</f>
        <v>Тип сточных вод</v>
      </c>
      <c r="C8" s="106"/>
      <c r="D8" s="109"/>
      <c r="E8" s="75" t="str">
        <f ca="1">INDIRECT("'"&amp;$H$2&amp;"'!E9")</f>
        <v>Вид промышленности</v>
      </c>
      <c r="F8" s="85"/>
      <c r="J8" s="3" t="str">
        <f ca="1">INDIRECT("'"&amp;$H$2&amp;"'!J9")</f>
        <v>Да</v>
      </c>
      <c r="K8" s="3" t="str">
        <f ca="1">INDIRECT("'"&amp;$H$2&amp;"'!K9")</f>
        <v>Наружное</v>
      </c>
    </row>
    <row r="9" spans="2:18" ht="30" customHeight="1" x14ac:dyDescent="0.25">
      <c r="B9" s="107"/>
      <c r="C9" s="108"/>
      <c r="D9" s="110"/>
      <c r="E9" s="74" t="str">
        <f ca="1">INDIRECT("'"&amp;$H$2&amp;"'!E10")</f>
        <v>Уточните источник образования стоков</v>
      </c>
      <c r="F9" s="86"/>
      <c r="J9" s="4" t="str">
        <f ca="1">INDIRECT("'"&amp;$H$2&amp;"'!J10")</f>
        <v>Нет</v>
      </c>
      <c r="K9" s="2" t="str">
        <f ca="1">INDIRECT("'"&amp;$H$2&amp;"'!K10")</f>
        <v>В помещении</v>
      </c>
      <c r="L9" s="2"/>
      <c r="M9" s="2"/>
      <c r="N9" s="4" t="s">
        <v>34</v>
      </c>
      <c r="O9" s="2"/>
    </row>
    <row r="10" spans="2:18" ht="15" customHeight="1" x14ac:dyDescent="0.25">
      <c r="B10" s="111" t="str">
        <f ca="1">INDIRECT("'"&amp;$H$2&amp;"'!B11")</f>
        <v>Характеристики сточных вод</v>
      </c>
      <c r="C10" s="89" t="str">
        <f ca="1">INDIRECT("'"&amp;$H$2&amp;"'!C11")</f>
        <v>pH</v>
      </c>
      <c r="D10" s="116"/>
      <c r="E10" s="117"/>
      <c r="F10" s="118"/>
      <c r="J10" s="4"/>
      <c r="K10" s="2"/>
      <c r="L10" s="2"/>
      <c r="M10" s="2"/>
      <c r="N10" s="4"/>
      <c r="O10" s="2"/>
    </row>
    <row r="11" spans="2:18" ht="15" customHeight="1" x14ac:dyDescent="0.25">
      <c r="B11" s="112"/>
      <c r="C11" s="89" t="str">
        <f ca="1">INDIRECT("'"&amp;$H$2&amp;"'!C12")</f>
        <v>Хлориды, мг/л</v>
      </c>
      <c r="D11" s="116"/>
      <c r="E11" s="117"/>
      <c r="F11" s="118"/>
      <c r="J11" s="4"/>
      <c r="K11" s="2"/>
      <c r="L11" s="2"/>
      <c r="M11" s="2"/>
      <c r="N11" s="4"/>
      <c r="O11" s="2"/>
    </row>
    <row r="12" spans="2:18" ht="15" customHeight="1" x14ac:dyDescent="0.25">
      <c r="B12" s="112"/>
      <c r="C12" s="89" t="str">
        <f ca="1">INDIRECT("'"&amp;$H$2&amp;"'!C13")</f>
        <v>Взвешенные вещества, мг/л</v>
      </c>
      <c r="D12" s="116"/>
      <c r="E12" s="117"/>
      <c r="F12" s="118"/>
      <c r="J12" s="4"/>
      <c r="K12" s="2"/>
      <c r="L12" s="2"/>
      <c r="M12" s="2"/>
      <c r="N12" s="4"/>
      <c r="O12" s="2"/>
    </row>
    <row r="13" spans="2:18" ht="15" customHeight="1" x14ac:dyDescent="0.25">
      <c r="B13" s="113"/>
      <c r="C13" s="89" t="str">
        <f ca="1">INDIRECT("'"&amp;$H$2&amp;"'!C14")</f>
        <v>Плавающие вещества, мг/л</v>
      </c>
      <c r="D13" s="116"/>
      <c r="E13" s="117"/>
      <c r="F13" s="118"/>
      <c r="H13" s="3"/>
      <c r="J13" s="4"/>
      <c r="K13" s="2"/>
      <c r="L13" s="2"/>
      <c r="M13" s="2"/>
      <c r="N13" s="4"/>
      <c r="O13" s="2"/>
    </row>
    <row r="14" spans="2:18" ht="15" customHeight="1" x14ac:dyDescent="0.25">
      <c r="B14" s="111" t="str">
        <f ca="1">INDIRECT("'"&amp;$H$2&amp;"'!B15")</f>
        <v>Необходимое количество установок, шт</v>
      </c>
      <c r="C14" s="89" t="str">
        <f ca="1">INDIRECT("'"&amp;$H$2&amp;"'!C15")</f>
        <v>Рабочих</v>
      </c>
      <c r="D14" s="114"/>
      <c r="E14" s="114"/>
      <c r="F14" s="115"/>
      <c r="J14" s="4"/>
      <c r="K14" s="2"/>
      <c r="L14" s="2"/>
      <c r="M14" s="2"/>
      <c r="N14" s="4"/>
      <c r="O14" s="2"/>
    </row>
    <row r="15" spans="2:18" ht="15" customHeight="1" thickBot="1" x14ac:dyDescent="0.3">
      <c r="B15" s="112"/>
      <c r="C15" s="89" t="str">
        <f ca="1">INDIRECT("'"&amp;$H$2&amp;"'!C16")</f>
        <v>-</v>
      </c>
      <c r="D15" s="114"/>
      <c r="E15" s="114"/>
      <c r="F15" s="115"/>
      <c r="J15" s="4"/>
      <c r="K15" s="2"/>
      <c r="L15" s="2"/>
      <c r="M15" s="2"/>
      <c r="N15" s="4"/>
      <c r="O15" s="2"/>
    </row>
    <row r="16" spans="2:18" ht="15" customHeight="1" thickBot="1" x14ac:dyDescent="0.25">
      <c r="B16" s="113"/>
      <c r="C16" s="89" t="str">
        <f ca="1">INDIRECT("'"&amp;$H$2&amp;"'!C17")</f>
        <v>Резервных</v>
      </c>
      <c r="D16" s="114"/>
      <c r="E16" s="114"/>
      <c r="F16" s="115"/>
      <c r="J16" s="8"/>
      <c r="K16" s="8"/>
      <c r="L16" s="8"/>
      <c r="M16" s="2"/>
      <c r="N16" s="8"/>
      <c r="O16" s="8"/>
      <c r="Q16" s="9"/>
      <c r="R16" s="10"/>
    </row>
    <row r="17" spans="2:18" ht="15" customHeight="1" thickBot="1" x14ac:dyDescent="0.25">
      <c r="B17" s="111" t="str">
        <f ca="1">INDIRECT("'"&amp;$H$2&amp;"'!B18")</f>
        <v>Расход, (общий на все установки), м3/час</v>
      </c>
      <c r="C17" s="89" t="str">
        <f ca="1">INDIRECT("'"&amp;$H$2&amp;"'!C18")</f>
        <v>Максимальный</v>
      </c>
      <c r="D17" s="134"/>
      <c r="E17" s="135"/>
      <c r="F17" s="82" t="str">
        <f ca="1">INDIRECT("'"&amp;$H$2&amp;"'!f18")</f>
        <v>-</v>
      </c>
      <c r="J17" s="8"/>
      <c r="K17" s="11"/>
      <c r="L17" s="11"/>
      <c r="M17" s="2"/>
      <c r="N17" s="8"/>
      <c r="O17" s="8"/>
      <c r="Q17" s="12"/>
      <c r="R17" s="12"/>
    </row>
    <row r="18" spans="2:18" ht="15" customHeight="1" thickBot="1" x14ac:dyDescent="0.25">
      <c r="B18" s="107"/>
      <c r="C18" s="89" t="str">
        <f ca="1">INDIRECT("'"&amp;$H$2&amp;"'!C19")</f>
        <v>Средний</v>
      </c>
      <c r="D18" s="116"/>
      <c r="E18" s="117"/>
      <c r="F18" s="118"/>
      <c r="J18" s="8"/>
      <c r="K18" s="8"/>
      <c r="L18" s="8"/>
      <c r="M18" s="2"/>
      <c r="N18" s="8"/>
      <c r="O18" s="8"/>
      <c r="Q18" s="10"/>
      <c r="R18" s="10"/>
    </row>
    <row r="19" spans="2:18" ht="15" customHeight="1" thickBot="1" x14ac:dyDescent="0.25">
      <c r="B19" s="126"/>
      <c r="C19" s="89" t="str">
        <f ca="1">INDIRECT("'"&amp;$H$2&amp;"'!C20")</f>
        <v>Минимальный</v>
      </c>
      <c r="D19" s="117"/>
      <c r="E19" s="117"/>
      <c r="F19" s="118"/>
      <c r="J19" s="8"/>
      <c r="K19" s="8"/>
      <c r="L19" s="8"/>
      <c r="M19" s="2"/>
      <c r="N19" s="8"/>
      <c r="O19" s="8"/>
      <c r="Q19" s="13"/>
      <c r="R19" s="13"/>
    </row>
    <row r="20" spans="2:18" ht="15" customHeight="1" thickBot="1" x14ac:dyDescent="0.25">
      <c r="B20" s="119" t="str">
        <f ca="1">INDIRECT("'"&amp;$H$2&amp;"'!B21")</f>
        <v>Подача стоков</v>
      </c>
      <c r="C20" s="127"/>
      <c r="D20" s="93"/>
      <c r="E20" s="128" t="str">
        <f ca="1">INDIRECT("'"&amp;$H$2&amp;"'!E21")</f>
        <v>-</v>
      </c>
      <c r="F20" s="129"/>
      <c r="J20" s="8"/>
      <c r="K20" s="8"/>
      <c r="L20" s="8"/>
      <c r="M20" s="2"/>
      <c r="N20" s="8"/>
      <c r="O20" s="8"/>
      <c r="Q20" s="14"/>
      <c r="R20" s="14"/>
    </row>
    <row r="21" spans="2:18" ht="15" customHeight="1" thickBot="1" x14ac:dyDescent="0.25">
      <c r="B21" s="130" t="str">
        <f ca="1">INDIRECT("'"&amp;$H$2&amp;"'!B22")</f>
        <v>Прозор*, мм</v>
      </c>
      <c r="C21" s="127"/>
      <c r="D21" s="131"/>
      <c r="E21" s="132"/>
      <c r="F21" s="133"/>
      <c r="J21" s="8"/>
      <c r="K21" s="8"/>
      <c r="L21" s="8"/>
      <c r="M21" s="2"/>
      <c r="N21" s="8"/>
      <c r="O21" s="8"/>
      <c r="Q21" s="14"/>
      <c r="R21" s="14"/>
    </row>
    <row r="22" spans="2:18" ht="15" hidden="1" customHeight="1" thickBot="1" x14ac:dyDescent="0.25">
      <c r="B22" s="141" t="str">
        <f ca="1">INDIRECT("'"&amp;$H$2&amp;"'!B23")</f>
        <v>Промывка отбросов</v>
      </c>
      <c r="C22" s="161"/>
      <c r="D22" s="162"/>
      <c r="E22" s="162"/>
      <c r="F22" s="163"/>
      <c r="J22" s="8"/>
      <c r="K22" s="8"/>
      <c r="L22" s="8"/>
      <c r="M22" s="2"/>
      <c r="N22" s="8"/>
      <c r="O22" s="8"/>
      <c r="Q22" s="12"/>
      <c r="R22" s="12"/>
    </row>
    <row r="23" spans="2:18" ht="15" customHeight="1" thickBot="1" x14ac:dyDescent="0.25">
      <c r="B23" s="141" t="str">
        <f ca="1">INDIRECT("'"&amp;$H$2&amp;"'!B24")</f>
        <v>Гидравлическая крупность осаждаемого песка, мм/с</v>
      </c>
      <c r="C23" s="161"/>
      <c r="D23" s="162"/>
      <c r="E23" s="162"/>
      <c r="F23" s="163"/>
      <c r="J23" s="8"/>
      <c r="K23" s="11"/>
      <c r="L23" s="11"/>
      <c r="M23" s="2"/>
      <c r="N23" s="8"/>
      <c r="O23" s="8"/>
      <c r="Q23" s="10"/>
      <c r="R23" s="10"/>
    </row>
    <row r="24" spans="2:18" ht="15" customHeight="1" thickBot="1" x14ac:dyDescent="0.25">
      <c r="B24" s="141" t="str">
        <f ca="1">INDIRECT("'"&amp;$H$2&amp;"'!B25")</f>
        <v>Диаметр осаждаемых частиц, мм</v>
      </c>
      <c r="C24" s="120"/>
      <c r="D24" s="162"/>
      <c r="E24" s="156"/>
      <c r="F24" s="157"/>
      <c r="J24" s="8"/>
      <c r="K24" s="11"/>
      <c r="L24" s="11"/>
      <c r="M24" s="2"/>
      <c r="N24" s="8"/>
      <c r="O24" s="8"/>
      <c r="Q24" s="15"/>
      <c r="R24" s="15"/>
    </row>
    <row r="25" spans="2:18" ht="15" customHeight="1" thickBot="1" x14ac:dyDescent="0.25">
      <c r="B25" s="164" t="str">
        <f ca="1">INDIRECT("'"&amp;$H$2&amp;"'!B26")</f>
        <v>Материал**</v>
      </c>
      <c r="C25" s="143"/>
      <c r="D25" s="94"/>
      <c r="E25" s="124"/>
      <c r="F25" s="125"/>
      <c r="J25" s="8"/>
      <c r="K25" s="8"/>
      <c r="L25" s="11"/>
      <c r="M25" s="2"/>
      <c r="N25" s="8"/>
      <c r="O25" s="8"/>
      <c r="Q25" s="12"/>
      <c r="R25" s="12"/>
    </row>
    <row r="26" spans="2:18" ht="32.25" customHeight="1" thickBot="1" x14ac:dyDescent="0.25">
      <c r="B26" s="165" t="str">
        <f ca="1">INDIRECT("'"&amp;$H$2&amp;"'!B27")</f>
        <v>Автоматизация</v>
      </c>
      <c r="C26" s="139"/>
      <c r="D26" s="166"/>
      <c r="E26" s="166"/>
      <c r="F26" s="167"/>
      <c r="J26" s="8"/>
      <c r="K26" s="11"/>
      <c r="L26" s="11"/>
      <c r="M26" s="2"/>
      <c r="N26" s="8"/>
      <c r="O26" s="8"/>
      <c r="Q26" s="10"/>
      <c r="R26" s="10"/>
    </row>
    <row r="27" spans="2:18" ht="15" customHeight="1" thickBot="1" x14ac:dyDescent="0.25">
      <c r="B27" s="119" t="str">
        <f ca="1">INDIRECT("'"&amp;$H$2&amp;"'!B28")</f>
        <v>Шкаф управления</v>
      </c>
      <c r="C27" s="120"/>
      <c r="D27" s="121"/>
      <c r="E27" s="122"/>
      <c r="F27" s="123"/>
      <c r="J27" s="8"/>
      <c r="K27" s="8"/>
      <c r="L27" s="8"/>
      <c r="M27" s="2"/>
      <c r="N27" s="8"/>
      <c r="O27" s="8"/>
      <c r="Q27" s="13"/>
      <c r="R27" s="13"/>
    </row>
    <row r="28" spans="2:18" ht="15" customHeight="1" thickBot="1" x14ac:dyDescent="0.25">
      <c r="B28" s="154" t="str">
        <f ca="1">INDIRECT("'"&amp;$H$2&amp;"'!B29")</f>
        <v>Приводы</v>
      </c>
      <c r="C28" s="90" t="str">
        <f ca="1">INDIRECT("'"&amp;$H$2&amp;"'!C29")</f>
        <v>Исполнение (IP)</v>
      </c>
      <c r="D28" s="116"/>
      <c r="E28" s="156"/>
      <c r="F28" s="157"/>
      <c r="J28" s="8"/>
      <c r="K28" s="8"/>
      <c r="L28" s="8"/>
      <c r="M28" s="2"/>
      <c r="N28" s="8"/>
      <c r="O28" s="8"/>
      <c r="Q28" s="14"/>
      <c r="R28" s="14"/>
    </row>
    <row r="29" spans="2:18" ht="45" customHeight="1" thickBot="1" x14ac:dyDescent="0.25">
      <c r="B29" s="155"/>
      <c r="C29" s="91" t="str">
        <f ca="1">INDIRECT("'"&amp;$H$2&amp;"'!C30")</f>
        <v>Требования по взрывозащите (EX): класс/зона (указать ГОСТ, IEC или иное)</v>
      </c>
      <c r="D29" s="158"/>
      <c r="E29" s="159"/>
      <c r="F29" s="160"/>
      <c r="J29" s="8"/>
      <c r="K29" s="8"/>
      <c r="L29" s="8"/>
      <c r="M29" s="2"/>
      <c r="N29" s="8"/>
      <c r="O29" s="8"/>
      <c r="Q29" s="12"/>
      <c r="R29" s="12"/>
    </row>
    <row r="30" spans="2:18" ht="30" customHeight="1" thickBot="1" x14ac:dyDescent="0.25">
      <c r="B30" s="138" t="str">
        <f ca="1">INDIRECT("'"&amp;$H$2&amp;"'!B31")</f>
        <v>Информация о месте установки оборудования***</v>
      </c>
      <c r="C30" s="139"/>
      <c r="D30" s="139"/>
      <c r="E30" s="139"/>
      <c r="F30" s="140"/>
      <c r="J30" s="8"/>
      <c r="K30" s="8"/>
      <c r="L30" s="8"/>
      <c r="M30" s="2"/>
      <c r="N30" s="8"/>
      <c r="O30" s="8"/>
      <c r="Q30" s="10"/>
      <c r="R30" s="10"/>
    </row>
    <row r="31" spans="2:18" ht="15" customHeight="1" thickBot="1" x14ac:dyDescent="0.25">
      <c r="B31" s="141" t="str">
        <f ca="1">INDIRECT("'"&amp;$H$2&amp;"'!B32")</f>
        <v>Размещение</v>
      </c>
      <c r="C31" s="120"/>
      <c r="D31" s="93"/>
      <c r="E31" s="76" t="str">
        <f ca="1">INDIRECT("'"&amp;$H$2&amp;"'!E32")</f>
        <v>-</v>
      </c>
      <c r="F31" s="87"/>
      <c r="J31" s="8"/>
      <c r="K31" s="8"/>
      <c r="L31" s="8"/>
      <c r="M31" s="2"/>
      <c r="N31" s="8"/>
      <c r="O31" s="8"/>
      <c r="Q31" s="31"/>
      <c r="R31" s="31"/>
    </row>
    <row r="32" spans="2:18" ht="15" customHeight="1" thickBot="1" x14ac:dyDescent="0.25">
      <c r="B32" s="142" t="str">
        <f ca="1">INDIRECT("'"&amp;$H$2&amp;"'!B33")</f>
        <v>-</v>
      </c>
      <c r="C32" s="143"/>
      <c r="D32" s="144"/>
      <c r="E32" s="145"/>
      <c r="F32" s="146"/>
      <c r="J32" s="8"/>
      <c r="K32" s="8"/>
      <c r="L32" s="8"/>
      <c r="M32" s="2"/>
      <c r="N32" s="8"/>
      <c r="O32" s="8"/>
      <c r="Q32" s="31"/>
      <c r="R32" s="31"/>
    </row>
    <row r="33" spans="2:18" ht="60" customHeight="1" thickBot="1" x14ac:dyDescent="0.25">
      <c r="B33" s="147" t="str">
        <f ca="1">INDIRECT("'"&amp;$H$2&amp;"'!B34")</f>
        <v>Другая важная информация</v>
      </c>
      <c r="C33" s="148"/>
      <c r="D33" s="149"/>
      <c r="E33" s="150"/>
      <c r="F33" s="151"/>
      <c r="J33" s="8"/>
      <c r="K33" s="8"/>
      <c r="L33" s="8"/>
      <c r="M33" s="2"/>
      <c r="N33" s="8"/>
      <c r="O33" s="8"/>
      <c r="Q33" s="31"/>
      <c r="R33" s="31"/>
    </row>
    <row r="34" spans="2:18" ht="16.5" customHeight="1" thickBot="1" x14ac:dyDescent="0.25">
      <c r="B34" s="42" t="str">
        <f ca="1">INDIRECT("'"&amp;$H$2&amp;"'!B36")</f>
        <v>* Стандартное исполнение - с пефорированным ситом, щелевое сито по запросу.</v>
      </c>
      <c r="C34" s="72"/>
      <c r="D34" s="73"/>
      <c r="E34" s="72"/>
      <c r="F34" s="72"/>
      <c r="J34" s="8"/>
      <c r="K34" s="8"/>
      <c r="L34" s="8"/>
      <c r="M34" s="2"/>
      <c r="N34" s="8"/>
      <c r="O34" s="8"/>
      <c r="Q34" s="10"/>
      <c r="R34" s="10"/>
    </row>
    <row r="35" spans="2:18" s="2" customFormat="1" ht="15" customHeight="1" thickBot="1" x14ac:dyDescent="0.25">
      <c r="B35" s="42" t="str">
        <f ca="1">INDIRECT("'"&amp;$H$2&amp;"'!B37")</f>
        <v>** Стандартное исполнение - со шнеками из износостойкой конструкционной стали.</v>
      </c>
      <c r="C35" s="72"/>
      <c r="D35" s="73"/>
      <c r="E35" s="72"/>
      <c r="F35" s="72"/>
      <c r="J35" s="8"/>
      <c r="K35" s="8"/>
      <c r="L35" s="8"/>
      <c r="N35" s="8"/>
      <c r="O35" s="8"/>
      <c r="Q35" s="18"/>
      <c r="R35" s="18"/>
    </row>
    <row r="36" spans="2:18" s="2" customFormat="1" ht="15" customHeight="1" thickBot="1" x14ac:dyDescent="0.25">
      <c r="B36" s="73" t="str">
        <f ca="1">INDIRECT("'"&amp;$H$2&amp;"'!B38")</f>
        <v>*** Пожалуйста приложите чертежи или другие исходные данные к опросному листу. Это ускорит наш ответ.</v>
      </c>
      <c r="C36" s="72"/>
      <c r="D36" s="73"/>
      <c r="E36" s="72"/>
      <c r="F36" s="72"/>
      <c r="J36" s="8"/>
      <c r="K36" s="8"/>
      <c r="L36" s="8"/>
      <c r="N36" s="8"/>
      <c r="O36" s="8"/>
      <c r="Q36" s="19"/>
      <c r="R36" s="19"/>
    </row>
    <row r="37" spans="2:18" ht="15" customHeight="1" thickBot="1" x14ac:dyDescent="0.3">
      <c r="B37" s="16"/>
      <c r="C37" s="17"/>
      <c r="D37" s="16"/>
      <c r="E37" s="17"/>
      <c r="F37" s="17"/>
      <c r="J37" s="11"/>
      <c r="K37" s="8"/>
      <c r="L37" s="8"/>
      <c r="M37" s="2"/>
      <c r="N37" s="8"/>
      <c r="O37" s="8"/>
      <c r="Q37" s="10"/>
      <c r="R37" s="10"/>
    </row>
    <row r="38" spans="2:18" ht="15" hidden="1" customHeight="1" thickBot="1" x14ac:dyDescent="0.3">
      <c r="B38" s="78"/>
      <c r="C38" s="17"/>
      <c r="D38" s="16"/>
      <c r="E38" s="2"/>
      <c r="F38" s="17"/>
      <c r="J38" s="11"/>
      <c r="K38" s="8"/>
      <c r="L38" s="8"/>
      <c r="M38" s="2"/>
      <c r="N38" s="8"/>
      <c r="O38" s="8"/>
      <c r="Q38" s="13"/>
      <c r="R38" s="13"/>
    </row>
    <row r="39" spans="2:18" ht="15" hidden="1" customHeight="1" thickBot="1" x14ac:dyDescent="0.3">
      <c r="B39" s="16"/>
      <c r="C39" s="17"/>
      <c r="D39" s="17"/>
      <c r="E39" s="17"/>
      <c r="F39" s="17"/>
      <c r="J39" s="11"/>
      <c r="K39" s="8"/>
      <c r="L39" s="8"/>
      <c r="M39" s="2"/>
      <c r="N39" s="8"/>
      <c r="O39" s="8"/>
      <c r="Q39" s="12"/>
      <c r="R39" s="12"/>
    </row>
    <row r="40" spans="2:18" ht="15" hidden="1" customHeight="1" thickBot="1" x14ac:dyDescent="0.3">
      <c r="B40" s="79"/>
      <c r="C40" s="17"/>
      <c r="D40" s="80"/>
      <c r="E40" s="17"/>
      <c r="F40" s="17"/>
      <c r="J40" s="11"/>
      <c r="K40" s="8"/>
      <c r="L40" s="8"/>
      <c r="M40" s="2"/>
      <c r="N40" s="8"/>
      <c r="O40" s="8"/>
      <c r="Q40" s="10"/>
      <c r="R40" s="10"/>
    </row>
    <row r="41" spans="2:18" ht="15" hidden="1" customHeight="1" thickBot="1" x14ac:dyDescent="0.3">
      <c r="B41" s="79"/>
      <c r="C41" s="17"/>
      <c r="D41" s="16"/>
      <c r="E41" s="17"/>
      <c r="F41" s="17"/>
      <c r="J41" s="11"/>
      <c r="K41" s="8"/>
      <c r="L41" s="8"/>
      <c r="M41" s="2"/>
      <c r="N41" s="8"/>
      <c r="O41" s="8"/>
      <c r="Q41" s="13"/>
      <c r="R41" s="13"/>
    </row>
    <row r="42" spans="2:18" ht="15" hidden="1" customHeight="1" thickBot="1" x14ac:dyDescent="0.3">
      <c r="B42" s="79"/>
      <c r="C42" s="17"/>
      <c r="D42" s="16"/>
      <c r="E42" s="2"/>
      <c r="F42" s="81"/>
      <c r="J42" s="11"/>
      <c r="K42" s="8"/>
      <c r="L42" s="8"/>
      <c r="M42" s="2"/>
      <c r="N42" s="8"/>
      <c r="O42" s="8"/>
      <c r="Q42" s="12"/>
      <c r="R42" s="12"/>
    </row>
    <row r="43" spans="2:18" ht="15" hidden="1" customHeight="1" thickBot="1" x14ac:dyDescent="0.3">
      <c r="B43" s="17"/>
      <c r="C43" s="17"/>
      <c r="D43" s="17"/>
      <c r="E43" s="2"/>
      <c r="F43" s="81"/>
      <c r="J43" s="8"/>
      <c r="K43" s="8"/>
      <c r="L43" s="8"/>
      <c r="M43" s="2"/>
      <c r="N43" s="8"/>
      <c r="O43" s="8"/>
      <c r="Q43" s="10"/>
      <c r="R43" s="10"/>
    </row>
    <row r="44" spans="2:18" ht="15" hidden="1" customHeight="1" thickBot="1" x14ac:dyDescent="0.3">
      <c r="B44" s="20"/>
      <c r="C44" s="21"/>
      <c r="D44" s="21"/>
      <c r="E44" s="21"/>
      <c r="F44" s="21"/>
      <c r="J44" s="8"/>
      <c r="K44" s="8"/>
      <c r="L44" s="8"/>
      <c r="M44" s="2"/>
      <c r="N44" s="8"/>
      <c r="O44" s="8"/>
      <c r="Q44" s="13"/>
      <c r="R44" s="13"/>
    </row>
    <row r="45" spans="2:18" ht="15" hidden="1" customHeight="1" thickBot="1" x14ac:dyDescent="0.3">
      <c r="B45" s="20"/>
      <c r="C45" s="21"/>
      <c r="D45" s="22"/>
      <c r="E45" s="21"/>
      <c r="F45" s="21"/>
      <c r="J45" s="8"/>
      <c r="K45" s="8"/>
      <c r="L45" s="8"/>
      <c r="M45" s="2"/>
      <c r="N45" s="26"/>
      <c r="O45" s="26"/>
      <c r="Q45" s="12"/>
      <c r="R45" s="12"/>
    </row>
    <row r="46" spans="2:18" ht="15" hidden="1" customHeight="1" thickBot="1" x14ac:dyDescent="0.3">
      <c r="B46" s="21"/>
      <c r="C46" s="21"/>
      <c r="D46" s="21"/>
      <c r="E46" s="21"/>
      <c r="F46" s="21"/>
      <c r="J46" s="11"/>
      <c r="K46" s="8"/>
      <c r="L46" s="8"/>
      <c r="M46" s="2"/>
      <c r="N46" s="8"/>
      <c r="O46" s="8"/>
      <c r="Q46" s="10"/>
      <c r="R46" s="10"/>
    </row>
    <row r="47" spans="2:18" ht="15" hidden="1" customHeight="1" thickBot="1" x14ac:dyDescent="0.25">
      <c r="J47" s="11"/>
      <c r="K47" s="8"/>
      <c r="L47" s="8"/>
      <c r="M47" s="2"/>
      <c r="N47" s="8"/>
      <c r="O47" s="8"/>
      <c r="Q47" s="13"/>
      <c r="R47" s="13"/>
    </row>
    <row r="48" spans="2:18" ht="15" hidden="1" customHeight="1" thickBot="1" x14ac:dyDescent="0.25">
      <c r="J48" s="11"/>
      <c r="K48" s="8"/>
      <c r="L48" s="8"/>
      <c r="M48" s="2"/>
      <c r="N48" s="8"/>
      <c r="O48" s="8"/>
      <c r="Q48" s="12"/>
      <c r="R48" s="12"/>
    </row>
    <row r="49" spans="2:15" ht="15" hidden="1" customHeight="1" thickBot="1" x14ac:dyDescent="0.25">
      <c r="J49" s="11"/>
      <c r="K49" s="8"/>
      <c r="L49" s="8"/>
      <c r="M49" s="2"/>
      <c r="N49" s="26"/>
      <c r="O49" s="8"/>
    </row>
    <row r="50" spans="2:15" ht="15" hidden="1" customHeight="1" thickBot="1" x14ac:dyDescent="0.25">
      <c r="J50" s="11"/>
      <c r="K50" s="8"/>
      <c r="L50" s="8"/>
      <c r="M50" s="2"/>
      <c r="N50" s="8"/>
      <c r="O50" s="8"/>
    </row>
    <row r="51" spans="2:15" ht="15" hidden="1" customHeight="1" thickBot="1" x14ac:dyDescent="0.25">
      <c r="J51" s="11"/>
      <c r="K51" s="8"/>
      <c r="L51" s="8"/>
      <c r="M51" s="2"/>
      <c r="N51" s="8"/>
      <c r="O51" s="8"/>
    </row>
    <row r="52" spans="2:15" ht="15" hidden="1" customHeight="1" thickBot="1" x14ac:dyDescent="0.25">
      <c r="B52" s="20"/>
      <c r="D52" s="22"/>
      <c r="J52" s="11"/>
      <c r="K52" s="8"/>
      <c r="L52" s="8"/>
      <c r="M52" s="2"/>
      <c r="N52" s="8"/>
      <c r="O52" s="8"/>
    </row>
    <row r="53" spans="2:15" ht="15" hidden="1" customHeight="1" thickBot="1" x14ac:dyDescent="0.25">
      <c r="J53" s="8"/>
      <c r="K53" s="8"/>
      <c r="L53" s="8"/>
      <c r="M53" s="2"/>
      <c r="N53" s="8"/>
      <c r="O53" s="8"/>
    </row>
    <row r="54" spans="2:15" ht="15" hidden="1" customHeight="1" thickBot="1" x14ac:dyDescent="0.25">
      <c r="D54" s="137"/>
      <c r="E54" s="137"/>
      <c r="F54" s="22"/>
      <c r="J54" s="8"/>
      <c r="K54" s="8"/>
      <c r="L54" s="8"/>
      <c r="M54" s="2"/>
      <c r="N54" s="8"/>
      <c r="O54" s="8"/>
    </row>
    <row r="55" spans="2:15" ht="15" hidden="1" thickBot="1" x14ac:dyDescent="0.25">
      <c r="D55" s="137"/>
      <c r="E55" s="137"/>
      <c r="F55" s="20"/>
      <c r="J55" s="8"/>
      <c r="K55" s="8"/>
      <c r="L55" s="8"/>
      <c r="M55" s="2"/>
      <c r="N55" s="8"/>
      <c r="O55" s="8"/>
    </row>
    <row r="56" spans="2:15" ht="15" hidden="1" thickBot="1" x14ac:dyDescent="0.25">
      <c r="F56" s="20"/>
      <c r="J56" s="8"/>
      <c r="K56" s="8"/>
      <c r="L56" s="8"/>
      <c r="M56" s="2"/>
      <c r="N56" s="8"/>
      <c r="O56" s="8"/>
    </row>
    <row r="57" spans="2:15" ht="15" hidden="1" thickBot="1" x14ac:dyDescent="0.25">
      <c r="D57" s="153"/>
      <c r="E57" s="137"/>
      <c r="F57" s="137"/>
      <c r="J57" s="8"/>
      <c r="K57" s="8"/>
      <c r="L57" s="8"/>
      <c r="M57" s="2"/>
      <c r="N57" s="8"/>
      <c r="O57" s="8"/>
    </row>
    <row r="58" spans="2:15" ht="15" hidden="1" customHeight="1" thickBot="1" x14ac:dyDescent="0.25">
      <c r="D58" s="136"/>
      <c r="E58" s="137"/>
      <c r="F58" s="22"/>
      <c r="J58" s="8"/>
      <c r="K58" s="8"/>
      <c r="L58" s="8"/>
      <c r="M58" s="2"/>
      <c r="N58" s="8"/>
      <c r="O58" s="8"/>
    </row>
    <row r="59" spans="2:15" ht="15" hidden="1" thickBot="1" x14ac:dyDescent="0.25">
      <c r="D59" s="136"/>
      <c r="E59" s="137"/>
      <c r="F59" s="22"/>
      <c r="J59" s="8"/>
      <c r="K59" s="8"/>
      <c r="L59" s="8"/>
      <c r="M59" s="2"/>
      <c r="N59" s="8"/>
      <c r="O59" s="8"/>
    </row>
    <row r="60" spans="2:15" ht="15" hidden="1" customHeight="1" thickBot="1" x14ac:dyDescent="0.25">
      <c r="J60" s="8"/>
      <c r="K60" s="8"/>
      <c r="L60" s="8"/>
      <c r="M60" s="2"/>
      <c r="N60" s="8"/>
      <c r="O60" s="8"/>
    </row>
    <row r="61" spans="2:15" ht="15" hidden="1" customHeight="1" thickBot="1" x14ac:dyDescent="0.25">
      <c r="J61" s="8"/>
      <c r="K61" s="8"/>
      <c r="L61" s="8"/>
      <c r="M61" s="2"/>
      <c r="N61" s="27"/>
      <c r="O61" s="27"/>
    </row>
    <row r="62" spans="2:15" ht="15.75" hidden="1" customHeight="1" thickBot="1" x14ac:dyDescent="0.25">
      <c r="J62" s="8"/>
      <c r="K62" s="8"/>
      <c r="L62" s="8"/>
      <c r="M62" s="2"/>
      <c r="N62" s="8"/>
      <c r="O62" s="2"/>
    </row>
    <row r="63" spans="2:15" ht="15" hidden="1" customHeight="1" thickBot="1" x14ac:dyDescent="0.25">
      <c r="J63" s="8"/>
      <c r="K63" s="8"/>
      <c r="L63" s="8"/>
      <c r="M63" s="2"/>
      <c r="N63" s="8"/>
      <c r="O63" s="2"/>
    </row>
    <row r="64" spans="2:15" ht="15" hidden="1" customHeight="1" thickBot="1" x14ac:dyDescent="0.25">
      <c r="J64" s="28"/>
      <c r="K64" s="8"/>
      <c r="L64" s="8"/>
      <c r="M64" s="2"/>
      <c r="N64" s="8"/>
      <c r="O64" s="2"/>
    </row>
    <row r="65" spans="10:15" ht="15" hidden="1" customHeight="1" thickBot="1" x14ac:dyDescent="0.25">
      <c r="J65" s="8"/>
      <c r="K65" s="8"/>
      <c r="L65" s="8"/>
      <c r="M65" s="2"/>
      <c r="N65" s="2"/>
      <c r="O65" s="2"/>
    </row>
    <row r="66" spans="10:15" ht="15" hidden="1" customHeight="1" thickBot="1" x14ac:dyDescent="0.25">
      <c r="J66" s="8"/>
      <c r="K66" s="8"/>
      <c r="L66" s="8"/>
      <c r="M66" s="2"/>
      <c r="N66" s="2"/>
      <c r="O66" s="2"/>
    </row>
    <row r="67" spans="10:15" ht="15" hidden="1" customHeight="1" thickBot="1" x14ac:dyDescent="0.25">
      <c r="J67" s="8"/>
      <c r="K67" s="8"/>
      <c r="L67" s="8"/>
      <c r="M67" s="2"/>
      <c r="N67" s="2"/>
      <c r="O67" s="2"/>
    </row>
    <row r="68" spans="10:15" ht="15" hidden="1" customHeight="1" thickBot="1" x14ac:dyDescent="0.25">
      <c r="J68" s="8"/>
      <c r="K68" s="8"/>
      <c r="L68" s="8"/>
      <c r="M68" s="2"/>
      <c r="N68" s="2"/>
      <c r="O68" s="2"/>
    </row>
    <row r="69" spans="10:15" ht="15" hidden="1" customHeight="1" thickBot="1" x14ac:dyDescent="0.25">
      <c r="J69" s="8"/>
      <c r="K69" s="8"/>
      <c r="L69" s="8"/>
      <c r="M69" s="2"/>
      <c r="N69" s="2"/>
      <c r="O69" s="2"/>
    </row>
    <row r="70" spans="10:15" ht="15" hidden="1" customHeight="1" thickBot="1" x14ac:dyDescent="0.25">
      <c r="J70" s="8"/>
      <c r="K70" s="8"/>
      <c r="L70" s="8"/>
      <c r="M70" s="2"/>
      <c r="N70" s="2"/>
      <c r="O70" s="2"/>
    </row>
    <row r="71" spans="10:15" ht="15" hidden="1" customHeight="1" thickBot="1" x14ac:dyDescent="0.25">
      <c r="J71" s="8"/>
      <c r="K71" s="8"/>
      <c r="L71" s="8"/>
      <c r="M71" s="2"/>
      <c r="N71" s="2"/>
      <c r="O71" s="2"/>
    </row>
    <row r="72" spans="10:15" ht="15" hidden="1" customHeight="1" thickBot="1" x14ac:dyDescent="0.25">
      <c r="J72" s="8"/>
      <c r="K72" s="8"/>
      <c r="L72" s="8"/>
      <c r="M72" s="2"/>
      <c r="N72" s="2"/>
      <c r="O72" s="2"/>
    </row>
    <row r="73" spans="10:15" ht="15" hidden="1" thickBot="1" x14ac:dyDescent="0.25">
      <c r="J73" s="8"/>
      <c r="K73" s="8"/>
      <c r="L73" s="8"/>
      <c r="M73" s="2"/>
      <c r="N73" s="2"/>
      <c r="O73" s="2"/>
    </row>
    <row r="74" spans="10:15" ht="15" hidden="1" customHeight="1" thickBot="1" x14ac:dyDescent="0.25">
      <c r="J74" s="8"/>
      <c r="K74" s="8"/>
      <c r="L74" s="8"/>
      <c r="M74" s="2"/>
      <c r="N74" s="2"/>
      <c r="O74" s="2"/>
    </row>
    <row r="75" spans="10:15" ht="15" hidden="1" customHeight="1" thickBot="1" x14ac:dyDescent="0.25">
      <c r="J75" s="8"/>
      <c r="K75" s="8"/>
      <c r="L75" s="8"/>
      <c r="M75" s="2"/>
      <c r="N75" s="2"/>
      <c r="O75" s="2"/>
    </row>
    <row r="76" spans="10:15" ht="14.25" hidden="1" customHeight="1" x14ac:dyDescent="0.2"/>
    <row r="77" spans="10:15" ht="14.25" hidden="1" customHeight="1" x14ac:dyDescent="0.2"/>
    <row r="78" spans="10:15" ht="15" hidden="1" customHeight="1" x14ac:dyDescent="0.2"/>
    <row r="80" spans="10:15" x14ac:dyDescent="0.2"/>
    <row r="82" ht="14.25" hidden="1" customHeight="1" x14ac:dyDescent="0.2"/>
    <row r="85" ht="15" hidden="1" customHeight="1" x14ac:dyDescent="0.2"/>
    <row r="86" ht="15" hidden="1" customHeight="1" x14ac:dyDescent="0.2"/>
    <row r="88" ht="1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5" hidden="1" customHeight="1" x14ac:dyDescent="0.2"/>
    <row r="98" ht="14.25" hidden="1" customHeight="1" x14ac:dyDescent="0.2"/>
    <row r="104" ht="15" hidden="1" customHeight="1" x14ac:dyDescent="0.2"/>
    <row r="109" ht="14.25" hidden="1" customHeight="1" x14ac:dyDescent="0.2"/>
    <row r="118" ht="14.25" hidden="1" customHeight="1" x14ac:dyDescent="0.2"/>
    <row r="125" ht="14.25" hidden="1" customHeight="1" x14ac:dyDescent="0.2"/>
    <row r="130" ht="14.25" hidden="1" customHeight="1" x14ac:dyDescent="0.2"/>
    <row r="131" ht="15" hidden="1" customHeight="1" x14ac:dyDescent="0.2"/>
    <row r="133" ht="15" hidden="1" customHeight="1" x14ac:dyDescent="0.2"/>
    <row r="134" ht="15" hidden="1" customHeight="1" x14ac:dyDescent="0.2"/>
    <row r="148" ht="15" hidden="1" customHeight="1" x14ac:dyDescent="0.2"/>
    <row r="149" ht="14.25" hidden="1" customHeight="1" x14ac:dyDescent="0.2"/>
    <row r="150" ht="14.25" hidden="1" customHeight="1" x14ac:dyDescent="0.2"/>
  </sheetData>
  <sheetProtection sheet="1" objects="1" scenarios="1"/>
  <mergeCells count="51">
    <mergeCell ref="B1:F1"/>
    <mergeCell ref="D54:E54"/>
    <mergeCell ref="D55:E55"/>
    <mergeCell ref="D57:F57"/>
    <mergeCell ref="D58:E58"/>
    <mergeCell ref="B28:B29"/>
    <mergeCell ref="D28:F28"/>
    <mergeCell ref="D29:F29"/>
    <mergeCell ref="B22:C22"/>
    <mergeCell ref="D22:F22"/>
    <mergeCell ref="B23:C23"/>
    <mergeCell ref="D23:F23"/>
    <mergeCell ref="B24:C24"/>
    <mergeCell ref="D24:F24"/>
    <mergeCell ref="B25:C25"/>
    <mergeCell ref="B26:F26"/>
    <mergeCell ref="D59:E59"/>
    <mergeCell ref="B30:F30"/>
    <mergeCell ref="B31:C31"/>
    <mergeCell ref="B32:C32"/>
    <mergeCell ref="D32:F32"/>
    <mergeCell ref="B33:C33"/>
    <mergeCell ref="D33:F33"/>
    <mergeCell ref="B27:C27"/>
    <mergeCell ref="D27:F27"/>
    <mergeCell ref="E25:F25"/>
    <mergeCell ref="B17:B19"/>
    <mergeCell ref="D19:F19"/>
    <mergeCell ref="B20:C20"/>
    <mergeCell ref="E20:F20"/>
    <mergeCell ref="B21:C21"/>
    <mergeCell ref="D21:F21"/>
    <mergeCell ref="D17:E17"/>
    <mergeCell ref="D18:F18"/>
    <mergeCell ref="B8:C9"/>
    <mergeCell ref="D8:D9"/>
    <mergeCell ref="B10:B13"/>
    <mergeCell ref="B14:B16"/>
    <mergeCell ref="D14:F14"/>
    <mergeCell ref="D15:F15"/>
    <mergeCell ref="D16:F16"/>
    <mergeCell ref="D10:F10"/>
    <mergeCell ref="D11:F11"/>
    <mergeCell ref="D12:F12"/>
    <mergeCell ref="D13:F13"/>
    <mergeCell ref="B7:F7"/>
    <mergeCell ref="B2:F2"/>
    <mergeCell ref="E3:F3"/>
    <mergeCell ref="E4:F4"/>
    <mergeCell ref="E5:F5"/>
    <mergeCell ref="E6:F6"/>
  </mergeCells>
  <dataValidations count="10">
    <dataValidation type="list" allowBlank="1" showInputMessage="1" showErrorMessage="1" sqref="H2" xr:uid="{00000000-0002-0000-0000-000000000000}">
      <formula1>"RUS, ENG, US ENG, POL"</formula1>
    </dataValidation>
    <dataValidation type="list" allowBlank="1" showErrorMessage="1" prompt="Please note that our dewatering equipment is not designed to be used at a temperature below 0 C." sqref="D31" xr:uid="{00000000-0002-0000-0000-000001000000}">
      <formula1>$K$8:$K$9</formula1>
    </dataValidation>
    <dataValidation allowBlank="1" showErrorMessage="1" prompt="Please indicate Cl- concentration if it is higher than 300 mg/l." sqref="D10:D13" xr:uid="{00000000-0002-0000-0000-000002000000}"/>
    <dataValidation type="list" allowBlank="1" showErrorMessage="1" prompt="Please note that by default screws are made of wear-resistant carbon steel." sqref="D25" xr:uid="{00000000-0002-0000-0000-000003000000}">
      <formula1>$K$2:$K$6</formula1>
    </dataValidation>
    <dataValidation type="list" allowBlank="1" showErrorMessage="1" prompt="Please indicate Cl- concentration if it is higher than 300 mg/l." sqref="D8:D9" xr:uid="{00000000-0002-0000-0000-000004000000}">
      <formula1>$J$2:$J$3</formula1>
    </dataValidation>
    <dataValidation type="list" allowBlank="1" showInputMessage="1" showErrorMessage="1" sqref="D38" xr:uid="{00000000-0002-0000-0000-000005000000}">
      <formula1>Material</formula1>
    </dataValidation>
    <dataValidation type="list" allowBlank="1" showInputMessage="1" showErrorMessage="1" sqref="F58 D40 D42 D36:D37" xr:uid="{00000000-0002-0000-0000-000006000000}">
      <formula1>Yes_No</formula1>
    </dataValidation>
    <dataValidation type="list" allowBlank="1" showInputMessage="1" showErrorMessage="1" sqref="D41" xr:uid="{00000000-0002-0000-0000-000007000000}">
      <formula1>Motor_reductor</formula1>
    </dataValidation>
    <dataValidation type="list" allowBlank="1" showErrorMessage="1" sqref="D20" xr:uid="{00000000-0002-0000-0000-000008000000}">
      <formula1>$J$5:$J$6</formula1>
    </dataValidation>
    <dataValidation type="list" allowBlank="1" showInputMessage="1" showErrorMessage="1" sqref="D22:F22 D27:F27" xr:uid="{00000000-0002-0000-0000-000009000000}">
      <formula1>$J$8:$J$9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56"/>
  <sheetViews>
    <sheetView topLeftCell="A23" zoomScale="75" zoomScaleNormal="75" workbookViewId="0">
      <selection activeCell="M28" sqref="M2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16.5703125" style="3" customWidth="1"/>
    <col min="6" max="6" width="57.28515625" style="3" customWidth="1"/>
    <col min="7" max="7" width="3.7109375" style="2" customWidth="1"/>
    <col min="8" max="8" width="23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110</v>
      </c>
      <c r="J2" s="3" t="s">
        <v>0</v>
      </c>
    </row>
    <row r="3" spans="2:15" ht="15" thickBot="1" x14ac:dyDescent="0.25">
      <c r="B3" s="171" t="s">
        <v>115</v>
      </c>
      <c r="C3" s="172"/>
      <c r="D3" s="172"/>
      <c r="E3" s="172"/>
      <c r="F3" s="173"/>
      <c r="H3" s="2" t="s">
        <v>154</v>
      </c>
      <c r="J3" s="8" t="s">
        <v>138</v>
      </c>
      <c r="K3" s="3" t="s">
        <v>12</v>
      </c>
    </row>
    <row r="4" spans="2:15" ht="15" thickBot="1" x14ac:dyDescent="0.25">
      <c r="B4" s="56" t="s">
        <v>112</v>
      </c>
      <c r="C4" s="57"/>
      <c r="D4" s="58" t="s">
        <v>116</v>
      </c>
      <c r="E4" s="174"/>
      <c r="F4" s="175"/>
      <c r="H4" s="5" t="s">
        <v>143</v>
      </c>
      <c r="J4" s="11" t="s">
        <v>139</v>
      </c>
      <c r="K4" s="3" t="s">
        <v>13</v>
      </c>
    </row>
    <row r="5" spans="2:15" x14ac:dyDescent="0.2">
      <c r="B5" s="56" t="s">
        <v>113</v>
      </c>
      <c r="C5" s="57"/>
      <c r="D5" s="58" t="s">
        <v>117</v>
      </c>
      <c r="E5" s="174"/>
      <c r="F5" s="175"/>
      <c r="H5" s="6" t="s">
        <v>144</v>
      </c>
      <c r="K5" s="3" t="s">
        <v>14</v>
      </c>
    </row>
    <row r="6" spans="2:15" x14ac:dyDescent="0.2">
      <c r="B6" s="56" t="s">
        <v>114</v>
      </c>
      <c r="C6" s="57"/>
      <c r="D6" s="58" t="s">
        <v>107</v>
      </c>
      <c r="E6" s="174"/>
      <c r="F6" s="175"/>
      <c r="J6" s="3" t="s">
        <v>140</v>
      </c>
      <c r="K6" s="3" t="s">
        <v>15</v>
      </c>
    </row>
    <row r="7" spans="2:15" ht="15" thickBot="1" x14ac:dyDescent="0.25">
      <c r="B7" s="59" t="s">
        <v>52</v>
      </c>
      <c r="C7" s="60"/>
      <c r="D7" s="61" t="s">
        <v>118</v>
      </c>
      <c r="E7" s="176"/>
      <c r="F7" s="177"/>
      <c r="J7" s="3" t="s">
        <v>141</v>
      </c>
      <c r="K7" s="3" t="s">
        <v>142</v>
      </c>
    </row>
    <row r="8" spans="2:15" ht="15" thickBot="1" x14ac:dyDescent="0.25">
      <c r="B8" s="168" t="s">
        <v>111</v>
      </c>
      <c r="C8" s="169"/>
      <c r="D8" s="169"/>
      <c r="E8" s="169"/>
      <c r="F8" s="170"/>
      <c r="H8" s="3"/>
    </row>
    <row r="9" spans="2:15" ht="17.25" customHeight="1" x14ac:dyDescent="0.2">
      <c r="B9" s="178" t="s">
        <v>0</v>
      </c>
      <c r="C9" s="179"/>
      <c r="D9" s="182">
        <f>'M-Comby'!D8</f>
        <v>0</v>
      </c>
      <c r="E9" s="62" t="str">
        <f>IF(D9="Бытовые","Смешанные с….","Вид промышленности")</f>
        <v>Вид промышленности</v>
      </c>
      <c r="F9" s="63"/>
      <c r="H9" s="3"/>
      <c r="J9" s="3" t="s">
        <v>20</v>
      </c>
      <c r="K9" s="3" t="s">
        <v>145</v>
      </c>
    </row>
    <row r="10" spans="2:15" ht="60" customHeight="1" thickBot="1" x14ac:dyDescent="0.3">
      <c r="B10" s="180"/>
      <c r="C10" s="181"/>
      <c r="D10" s="183"/>
      <c r="E10" s="40" t="str">
        <f>IF(D9="Бытовые","Процент каждого вида","Уточните источник образования стоков")</f>
        <v>Уточните источник образования стоков</v>
      </c>
      <c r="F10" s="41"/>
      <c r="H10" s="3"/>
      <c r="J10" s="4" t="s">
        <v>21</v>
      </c>
      <c r="K10" s="2" t="s">
        <v>146</v>
      </c>
      <c r="L10" s="2"/>
      <c r="M10" s="2"/>
      <c r="N10" s="4" t="s">
        <v>34</v>
      </c>
      <c r="O10" s="2"/>
    </row>
    <row r="11" spans="2:15" ht="45" customHeight="1" x14ac:dyDescent="0.25">
      <c r="B11" s="184" t="s">
        <v>119</v>
      </c>
      <c r="C11" s="36" t="s">
        <v>90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85"/>
      <c r="C12" s="29" t="s">
        <v>147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85"/>
      <c r="C13" s="29" t="s">
        <v>120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86"/>
      <c r="C14" s="39" t="str">
        <f>IF(D9="Бытовые","-","Плавающие вещества, мг/л")</f>
        <v>Плавающие вещества, мг/л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84" t="s">
        <v>121</v>
      </c>
      <c r="C15" s="43" t="s">
        <v>122</v>
      </c>
      <c r="D15" s="188"/>
      <c r="E15" s="189"/>
      <c r="F15" s="190"/>
      <c r="J15" s="4"/>
      <c r="K15" s="2"/>
      <c r="L15" s="2"/>
      <c r="M15" s="2"/>
      <c r="N15" s="4"/>
      <c r="O15" s="2"/>
    </row>
    <row r="16" spans="2:15" ht="15" customHeight="1" thickBot="1" x14ac:dyDescent="0.3">
      <c r="B16" s="185"/>
      <c r="C16" s="44" t="s">
        <v>52</v>
      </c>
      <c r="D16" s="191"/>
      <c r="E16" s="192"/>
      <c r="F16" s="193"/>
      <c r="J16" s="4"/>
      <c r="K16" s="2"/>
      <c r="L16" s="2"/>
      <c r="M16" s="2"/>
      <c r="N16" s="4"/>
      <c r="O16" s="2"/>
    </row>
    <row r="17" spans="2:18" ht="15" customHeight="1" thickBot="1" x14ac:dyDescent="0.3">
      <c r="B17" s="187"/>
      <c r="C17" s="44" t="s">
        <v>123</v>
      </c>
      <c r="D17" s="191"/>
      <c r="E17" s="192"/>
      <c r="F17" s="193"/>
      <c r="J17" s="8"/>
      <c r="K17" s="8"/>
      <c r="L17" s="8"/>
      <c r="M17" s="2"/>
      <c r="N17" s="8"/>
      <c r="O17" s="8"/>
      <c r="Q17" s="9"/>
      <c r="R17" s="10"/>
    </row>
    <row r="18" spans="2:18" ht="15" customHeight="1" thickBot="1" x14ac:dyDescent="0.3">
      <c r="B18" s="194" t="str">
        <f>IF(D21="Напорная", "Расход, (общий на все установки), м3/час", "Расход, (общий на все установки), м3/час")</f>
        <v>Расход, (общий на все установки), м3/час</v>
      </c>
      <c r="C18" s="45" t="s">
        <v>124</v>
      </c>
      <c r="D18" s="52"/>
      <c r="E18" s="53"/>
      <c r="F18" s="55" t="str">
        <f>IF(D21="Напорная", "(По максимальной подаче насосов, а не по коэф из СНиП)", "-")</f>
        <v>-</v>
      </c>
      <c r="J18" s="8"/>
      <c r="K18" s="11"/>
      <c r="L18" s="11"/>
      <c r="M18" s="2"/>
      <c r="N18" s="8"/>
      <c r="O18" s="8"/>
      <c r="Q18" s="12"/>
      <c r="R18" s="12"/>
    </row>
    <row r="19" spans="2:18" ht="15" customHeight="1" thickBot="1" x14ac:dyDescent="0.3">
      <c r="B19" s="195"/>
      <c r="C19" s="46" t="s">
        <v>125</v>
      </c>
      <c r="D19" s="52"/>
      <c r="E19" s="53"/>
      <c r="F19" s="54"/>
      <c r="J19" s="8"/>
      <c r="K19" s="8"/>
      <c r="L19" s="8"/>
      <c r="M19" s="2"/>
      <c r="N19" s="8"/>
      <c r="O19" s="8"/>
      <c r="Q19" s="10"/>
      <c r="R19" s="10"/>
    </row>
    <row r="20" spans="2:18" ht="15" customHeight="1" thickBot="1" x14ac:dyDescent="0.25">
      <c r="B20" s="196"/>
      <c r="C20" s="47" t="s">
        <v>126</v>
      </c>
      <c r="D20" s="197"/>
      <c r="E20" s="198"/>
      <c r="F20" s="199"/>
      <c r="J20" s="8"/>
      <c r="K20" s="8"/>
      <c r="L20" s="8"/>
      <c r="M20" s="2"/>
      <c r="N20" s="8"/>
      <c r="O20" s="8"/>
      <c r="Q20" s="13"/>
      <c r="R20" s="13"/>
    </row>
    <row r="21" spans="2:18" ht="15" customHeight="1" thickBot="1" x14ac:dyDescent="0.3">
      <c r="B21" s="200" t="s">
        <v>127</v>
      </c>
      <c r="C21" s="201"/>
      <c r="D21" s="50">
        <f>'M-Comby'!D20</f>
        <v>0</v>
      </c>
      <c r="E21" s="202" t="str">
        <f>IF(D21="Напорная","Избыточный напор не более 1 м вод.ст.", "-")</f>
        <v>-</v>
      </c>
      <c r="F21" s="203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04" t="s">
        <v>128</v>
      </c>
      <c r="C22" s="205"/>
      <c r="D22" s="206"/>
      <c r="E22" s="207"/>
      <c r="F22" s="208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15" t="s">
        <v>129</v>
      </c>
      <c r="C23" s="216"/>
      <c r="D23" s="217">
        <f>'M-Comby'!D22</f>
        <v>0</v>
      </c>
      <c r="E23" s="218"/>
      <c r="F23" s="219"/>
      <c r="J23" s="8"/>
      <c r="K23" s="8"/>
      <c r="L23" s="8"/>
      <c r="M23" s="2"/>
      <c r="N23" s="8"/>
      <c r="O23" s="8"/>
      <c r="Q23" s="12"/>
      <c r="R23" s="12"/>
    </row>
    <row r="24" spans="2:18" ht="15" customHeight="1" thickBot="1" x14ac:dyDescent="0.25">
      <c r="B24" s="215" t="s">
        <v>153</v>
      </c>
      <c r="C24" s="216"/>
      <c r="D24" s="220"/>
      <c r="E24" s="221"/>
      <c r="F24" s="222"/>
      <c r="J24" s="8"/>
      <c r="K24" s="11"/>
      <c r="L24" s="11"/>
      <c r="M24" s="2"/>
      <c r="N24" s="8"/>
      <c r="O24" s="8"/>
      <c r="Q24" s="10"/>
      <c r="R24" s="10"/>
    </row>
    <row r="25" spans="2:18" ht="15" customHeight="1" thickBot="1" x14ac:dyDescent="0.3">
      <c r="B25" s="215" t="s">
        <v>130</v>
      </c>
      <c r="C25" s="223"/>
      <c r="D25" s="220"/>
      <c r="E25" s="192"/>
      <c r="F25" s="193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24" t="s">
        <v>131</v>
      </c>
      <c r="C26" s="225"/>
      <c r="D26" s="51">
        <f>'M-Comby'!D25</f>
        <v>0</v>
      </c>
      <c r="E26" s="226"/>
      <c r="F26" s="227"/>
      <c r="J26" s="8"/>
      <c r="K26" s="8"/>
      <c r="L26" s="11"/>
      <c r="M26" s="2"/>
      <c r="N26" s="8"/>
      <c r="O26" s="8"/>
      <c r="Q26" s="12"/>
      <c r="R26" s="12"/>
    </row>
    <row r="27" spans="2:18" ht="15" customHeight="1" thickBot="1" x14ac:dyDescent="0.3">
      <c r="B27" s="228" t="s">
        <v>39</v>
      </c>
      <c r="C27" s="229"/>
      <c r="D27" s="230"/>
      <c r="E27" s="230"/>
      <c r="F27" s="181"/>
      <c r="J27" s="8"/>
      <c r="K27" s="11"/>
      <c r="L27" s="11"/>
      <c r="M27" s="2"/>
      <c r="N27" s="8"/>
      <c r="O27" s="8"/>
      <c r="Q27" s="10"/>
      <c r="R27" s="10"/>
    </row>
    <row r="28" spans="2:18" ht="15" customHeight="1" thickBot="1" x14ac:dyDescent="0.3">
      <c r="B28" s="231" t="s">
        <v>19</v>
      </c>
      <c r="C28" s="232"/>
      <c r="D28" s="233"/>
      <c r="E28" s="234"/>
      <c r="F28" s="235"/>
      <c r="J28" s="8"/>
      <c r="K28" s="8"/>
      <c r="L28" s="8"/>
      <c r="M28" s="2"/>
      <c r="N28" s="8"/>
      <c r="O28" s="8"/>
      <c r="Q28" s="13"/>
      <c r="R28" s="13"/>
    </row>
    <row r="29" spans="2:18" ht="15" customHeight="1" thickBot="1" x14ac:dyDescent="0.3">
      <c r="B29" s="194" t="s">
        <v>132</v>
      </c>
      <c r="C29" s="7" t="s">
        <v>133</v>
      </c>
      <c r="D29" s="209"/>
      <c r="E29" s="210"/>
      <c r="F29" s="211"/>
      <c r="J29" s="8"/>
      <c r="K29" s="8"/>
      <c r="L29" s="8"/>
      <c r="M29" s="2"/>
      <c r="N29" s="8"/>
      <c r="O29" s="8"/>
      <c r="Q29" s="14"/>
      <c r="R29" s="14"/>
    </row>
    <row r="30" spans="2:18" ht="45.75" customHeight="1" thickBot="1" x14ac:dyDescent="0.3">
      <c r="B30" s="195"/>
      <c r="C30" s="65" t="s">
        <v>157</v>
      </c>
      <c r="D30" s="212"/>
      <c r="E30" s="213"/>
      <c r="F30" s="214"/>
      <c r="J30" s="8"/>
      <c r="K30" s="8"/>
      <c r="L30" s="8"/>
      <c r="M30" s="2"/>
      <c r="N30" s="8"/>
      <c r="O30" s="8"/>
      <c r="Q30" s="12"/>
      <c r="R30" s="12"/>
    </row>
    <row r="31" spans="2:18" ht="15" customHeight="1" thickBot="1" x14ac:dyDescent="0.25">
      <c r="B31" s="236" t="s">
        <v>134</v>
      </c>
      <c r="C31" s="237"/>
      <c r="D31" s="237"/>
      <c r="E31" s="237"/>
      <c r="F31" s="238"/>
      <c r="J31" s="8"/>
      <c r="K31" s="8"/>
      <c r="L31" s="8"/>
      <c r="M31" s="2"/>
      <c r="N31" s="8"/>
      <c r="O31" s="8"/>
      <c r="Q31" s="10"/>
      <c r="R31" s="10"/>
    </row>
    <row r="32" spans="2:18" ht="26.25" customHeight="1" thickBot="1" x14ac:dyDescent="0.25">
      <c r="B32" s="239" t="s">
        <v>1</v>
      </c>
      <c r="C32" s="240"/>
      <c r="D32" s="32">
        <f>'M-Comby'!D31</f>
        <v>0</v>
      </c>
      <c r="E32" s="33" t="str">
        <f>IF(D32="Наружное", "Температура окружающей среды, ºC", "-")</f>
        <v>-</v>
      </c>
      <c r="F32" s="6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41" t="str">
        <f>IF(D32="В помещении", "Размеры здания (Д*Ш*В), м", "-")</f>
        <v>-</v>
      </c>
      <c r="C33" s="242"/>
      <c r="D33" s="243"/>
      <c r="E33" s="244"/>
      <c r="F33" s="245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46" t="s">
        <v>135</v>
      </c>
      <c r="C34" s="247"/>
      <c r="D34" s="248"/>
      <c r="E34" s="249"/>
      <c r="F34" s="250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0"/>
      <c r="C35" s="181"/>
      <c r="D35" s="251"/>
      <c r="E35" s="252"/>
      <c r="F35" s="253"/>
      <c r="J35" s="8"/>
      <c r="K35" s="8"/>
      <c r="L35" s="8"/>
      <c r="M35" s="2"/>
      <c r="N35" s="8"/>
      <c r="O35" s="8"/>
      <c r="Q35" s="12"/>
      <c r="R35" s="12"/>
    </row>
    <row r="36" spans="2:18" ht="16.5" customHeight="1" thickBot="1" x14ac:dyDescent="0.3">
      <c r="B36" s="42" t="s">
        <v>152</v>
      </c>
      <c r="C36" s="17"/>
      <c r="D36" s="16"/>
      <c r="E36" s="17"/>
      <c r="F36" s="17"/>
      <c r="J36" s="8"/>
      <c r="K36" s="8"/>
      <c r="L36" s="8"/>
      <c r="M36" s="2"/>
      <c r="N36" s="8"/>
      <c r="O36" s="8"/>
      <c r="Q36" s="10"/>
      <c r="R36" s="10"/>
    </row>
    <row r="37" spans="2:18" s="2" customFormat="1" ht="15" customHeight="1" thickBot="1" x14ac:dyDescent="0.3">
      <c r="B37" s="66" t="s">
        <v>136</v>
      </c>
      <c r="C37" s="17"/>
      <c r="D37" s="16"/>
      <c r="E37" s="17"/>
      <c r="F37" s="17"/>
      <c r="J37" s="8"/>
      <c r="K37" s="8"/>
      <c r="L37" s="8"/>
      <c r="N37" s="8"/>
      <c r="O37" s="8"/>
      <c r="Q37" s="18"/>
      <c r="R37" s="18"/>
    </row>
    <row r="38" spans="2:18" s="2" customFormat="1" ht="15" customHeight="1" thickBot="1" x14ac:dyDescent="0.3">
      <c r="B38" s="16" t="s">
        <v>137</v>
      </c>
      <c r="C38" s="21"/>
      <c r="D38" s="22"/>
      <c r="E38" s="21"/>
      <c r="F38" s="21"/>
      <c r="J38" s="8"/>
      <c r="K38" s="8"/>
      <c r="L38" s="8"/>
      <c r="N38" s="8"/>
      <c r="O38" s="8"/>
      <c r="Q38" s="19"/>
      <c r="R38" s="19"/>
    </row>
    <row r="39" spans="2:18" ht="15" hidden="1" customHeight="1" thickBot="1" x14ac:dyDescent="0.4">
      <c r="C39" s="21"/>
      <c r="D39" s="22"/>
      <c r="E39" s="21"/>
      <c r="F39" s="21"/>
      <c r="J39" s="11" t="s">
        <v>2</v>
      </c>
      <c r="K39" s="8" t="s">
        <v>61</v>
      </c>
      <c r="L39" s="8"/>
      <c r="M39" s="2"/>
      <c r="N39" s="8" t="s">
        <v>31</v>
      </c>
      <c r="O39" s="8"/>
      <c r="Q39" s="10" t="s">
        <v>56</v>
      </c>
      <c r="R39" s="10" t="s">
        <v>52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3</v>
      </c>
      <c r="L40" s="8"/>
      <c r="M40" s="2"/>
      <c r="N40" s="8" t="s">
        <v>32</v>
      </c>
      <c r="O40" s="8"/>
      <c r="Q40" s="13" t="s">
        <v>57</v>
      </c>
      <c r="R40" s="13" t="s">
        <v>43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4</v>
      </c>
      <c r="L41" s="8" t="s">
        <v>52</v>
      </c>
      <c r="M41" s="2"/>
      <c r="N41" s="8" t="s">
        <v>35</v>
      </c>
      <c r="O41" s="8"/>
      <c r="Q41" s="12" t="s">
        <v>58</v>
      </c>
      <c r="R41" s="12" t="s">
        <v>43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5</v>
      </c>
      <c r="K42" s="8" t="s">
        <v>77</v>
      </c>
      <c r="L42" s="8" t="s">
        <v>91</v>
      </c>
      <c r="M42" s="2"/>
      <c r="N42" s="8" t="s">
        <v>36</v>
      </c>
      <c r="O42" s="8" t="s">
        <v>37</v>
      </c>
      <c r="Q42" s="10" t="s">
        <v>56</v>
      </c>
      <c r="R42" s="10" t="s">
        <v>52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76</v>
      </c>
      <c r="L43" s="8" t="s">
        <v>52</v>
      </c>
      <c r="M43" s="2"/>
      <c r="N43" s="8"/>
      <c r="O43" s="8" t="s">
        <v>38</v>
      </c>
      <c r="Q43" s="13" t="s">
        <v>57</v>
      </c>
      <c r="R43" s="13" t="s">
        <v>49</v>
      </c>
    </row>
    <row r="44" spans="2:18" ht="15" hidden="1" customHeight="1" thickBot="1" x14ac:dyDescent="0.3">
      <c r="B44" s="20"/>
      <c r="C44" s="21"/>
      <c r="D44" s="22"/>
      <c r="F44" s="25"/>
      <c r="J44" s="11" t="s">
        <v>30</v>
      </c>
      <c r="K44" s="8" t="s">
        <v>78</v>
      </c>
      <c r="L44" s="8"/>
      <c r="M44" s="2"/>
      <c r="N44" s="8"/>
      <c r="O44" s="8" t="s">
        <v>53</v>
      </c>
      <c r="Q44" s="12" t="s">
        <v>58</v>
      </c>
      <c r="R44" s="12" t="s">
        <v>49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79</v>
      </c>
      <c r="L45" s="8"/>
      <c r="M45" s="2"/>
      <c r="N45" s="8" t="s">
        <v>30</v>
      </c>
      <c r="O45" s="8" t="s">
        <v>48</v>
      </c>
      <c r="Q45" s="10" t="s">
        <v>56</v>
      </c>
      <c r="R45" s="10" t="s">
        <v>52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6</v>
      </c>
      <c r="K46" s="8"/>
      <c r="L46" s="8"/>
      <c r="M46" s="2"/>
      <c r="N46" s="8"/>
      <c r="O46" s="8" t="s">
        <v>21</v>
      </c>
      <c r="Q46" s="13" t="s">
        <v>57</v>
      </c>
      <c r="R46" s="13" t="s">
        <v>54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55</v>
      </c>
      <c r="K47" s="8"/>
      <c r="L47" s="8"/>
      <c r="M47" s="2"/>
      <c r="N47" s="26" t="s">
        <v>39</v>
      </c>
      <c r="O47" s="26"/>
      <c r="Q47" s="12" t="s">
        <v>58</v>
      </c>
      <c r="R47" s="12" t="s">
        <v>54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7</v>
      </c>
      <c r="K48" s="8" t="s">
        <v>8</v>
      </c>
      <c r="L48" s="8"/>
      <c r="M48" s="2"/>
      <c r="N48" s="8" t="s">
        <v>18</v>
      </c>
      <c r="O48" s="8" t="s">
        <v>20</v>
      </c>
      <c r="Q48" s="10" t="s">
        <v>56</v>
      </c>
      <c r="R48" s="10" t="s">
        <v>52</v>
      </c>
    </row>
    <row r="49" spans="2:18" ht="15" hidden="1" customHeight="1" thickBot="1" x14ac:dyDescent="0.25">
      <c r="J49" s="11"/>
      <c r="K49" s="8" t="s">
        <v>9</v>
      </c>
      <c r="L49" s="8"/>
      <c r="M49" s="2"/>
      <c r="N49" s="8"/>
      <c r="O49" s="8" t="s">
        <v>21</v>
      </c>
      <c r="Q49" s="13" t="s">
        <v>57</v>
      </c>
      <c r="R49" s="13" t="s">
        <v>28</v>
      </c>
    </row>
    <row r="50" spans="2:18" ht="15" hidden="1" customHeight="1" thickBot="1" x14ac:dyDescent="0.25">
      <c r="J50" s="11"/>
      <c r="K50" s="8" t="s">
        <v>10</v>
      </c>
      <c r="L50" s="8"/>
      <c r="M50" s="2"/>
      <c r="N50" s="8" t="s">
        <v>40</v>
      </c>
      <c r="O50" s="8"/>
      <c r="Q50" s="12" t="s">
        <v>58</v>
      </c>
      <c r="R50" s="12" t="s">
        <v>28</v>
      </c>
    </row>
    <row r="51" spans="2:18" ht="15" hidden="1" customHeight="1" thickBot="1" x14ac:dyDescent="0.25">
      <c r="J51" s="11" t="s">
        <v>33</v>
      </c>
      <c r="K51" s="8" t="s">
        <v>50</v>
      </c>
      <c r="L51" s="8"/>
      <c r="M51" s="2"/>
      <c r="N51" s="26" t="s">
        <v>23</v>
      </c>
      <c r="O51" s="8"/>
    </row>
    <row r="52" spans="2:18" ht="15" hidden="1" customHeight="1" thickBot="1" x14ac:dyDescent="0.25">
      <c r="J52" s="11"/>
      <c r="K52" s="8" t="s">
        <v>51</v>
      </c>
      <c r="L52" s="8"/>
      <c r="M52" s="2"/>
      <c r="N52" s="8" t="s">
        <v>41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42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43</v>
      </c>
      <c r="O54" s="8" t="s">
        <v>44</v>
      </c>
    </row>
    <row r="55" spans="2:18" ht="15" hidden="1" customHeight="1" thickBot="1" x14ac:dyDescent="0.25">
      <c r="J55" s="8" t="s">
        <v>11</v>
      </c>
      <c r="K55" s="8" t="s">
        <v>12</v>
      </c>
      <c r="L55" s="8"/>
      <c r="M55" s="2"/>
      <c r="N55" s="8"/>
      <c r="O55" s="8" t="s">
        <v>45</v>
      </c>
    </row>
    <row r="56" spans="2:18" ht="15" hidden="1" customHeight="1" thickBot="1" x14ac:dyDescent="0.25">
      <c r="D56" s="137"/>
      <c r="E56" s="137"/>
      <c r="F56" s="22"/>
      <c r="J56" s="8"/>
      <c r="K56" s="8" t="s">
        <v>13</v>
      </c>
      <c r="L56" s="8"/>
      <c r="M56" s="2"/>
      <c r="N56" s="8" t="s">
        <v>46</v>
      </c>
      <c r="O56" s="8"/>
    </row>
    <row r="57" spans="2:18" ht="15" hidden="1" thickBot="1" x14ac:dyDescent="0.25">
      <c r="D57" s="137"/>
      <c r="E57" s="137"/>
      <c r="F57" s="20"/>
      <c r="J57" s="8"/>
      <c r="K57" s="8" t="s">
        <v>14</v>
      </c>
      <c r="L57" s="8"/>
      <c r="M57" s="2"/>
      <c r="N57" s="8" t="s">
        <v>47</v>
      </c>
      <c r="O57" s="8"/>
    </row>
    <row r="58" spans="2:18" ht="15" hidden="1" thickBot="1" x14ac:dyDescent="0.25">
      <c r="F58" s="20"/>
      <c r="J58" s="8"/>
      <c r="K58" s="8" t="s">
        <v>15</v>
      </c>
      <c r="L58" s="8"/>
      <c r="M58" s="2"/>
      <c r="N58" s="8" t="s">
        <v>28</v>
      </c>
      <c r="O58" s="8" t="s">
        <v>20</v>
      </c>
    </row>
    <row r="59" spans="2:18" ht="15" hidden="1" thickBot="1" x14ac:dyDescent="0.25">
      <c r="D59" s="153"/>
      <c r="E59" s="137"/>
      <c r="F59" s="137"/>
      <c r="J59" s="8"/>
      <c r="K59" s="8" t="s">
        <v>82</v>
      </c>
      <c r="L59" s="8"/>
      <c r="M59" s="2"/>
      <c r="N59" s="8"/>
      <c r="O59" s="8"/>
    </row>
    <row r="60" spans="2:18" ht="15" hidden="1" customHeight="1" thickBot="1" x14ac:dyDescent="0.25">
      <c r="D60" s="136"/>
      <c r="E60" s="137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136"/>
      <c r="E61" s="137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21</v>
      </c>
    </row>
    <row r="63" spans="2:18" ht="15" hidden="1" customHeight="1" thickBot="1" x14ac:dyDescent="0.25">
      <c r="J63" s="8" t="s">
        <v>16</v>
      </c>
      <c r="K63" s="8" t="s">
        <v>17</v>
      </c>
      <c r="L63" s="8"/>
      <c r="M63" s="2"/>
      <c r="N63" s="27"/>
      <c r="O63" s="27"/>
    </row>
    <row r="64" spans="2:18" ht="15.75" hidden="1" customHeight="1" thickBot="1" x14ac:dyDescent="0.25">
      <c r="J64" s="8" t="s">
        <v>18</v>
      </c>
      <c r="K64" s="8" t="s">
        <v>19</v>
      </c>
      <c r="L64" s="8" t="s">
        <v>20</v>
      </c>
      <c r="M64" s="2" t="s">
        <v>22</v>
      </c>
      <c r="N64" s="8" t="s">
        <v>20</v>
      </c>
      <c r="O64" s="2" t="s">
        <v>62</v>
      </c>
    </row>
    <row r="65" spans="10:15" ht="15" hidden="1" customHeight="1" thickBot="1" x14ac:dyDescent="0.25">
      <c r="J65" s="8"/>
      <c r="K65" s="8"/>
      <c r="L65" s="8" t="s">
        <v>21</v>
      </c>
      <c r="M65" s="2" t="s">
        <v>52</v>
      </c>
      <c r="N65" s="8" t="s">
        <v>21</v>
      </c>
      <c r="O65" s="2" t="s">
        <v>52</v>
      </c>
    </row>
    <row r="66" spans="10:15" ht="15" hidden="1" customHeight="1" thickBot="1" x14ac:dyDescent="0.25">
      <c r="J66" s="28" t="s">
        <v>22</v>
      </c>
      <c r="K66" s="8" t="s">
        <v>63</v>
      </c>
      <c r="L66" s="8"/>
      <c r="M66" s="2"/>
      <c r="N66" s="8"/>
      <c r="O66" s="2"/>
    </row>
    <row r="67" spans="10:15" ht="15" hidden="1" customHeight="1" thickBot="1" x14ac:dyDescent="0.25">
      <c r="J67" s="8" t="s">
        <v>52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23</v>
      </c>
      <c r="K68" s="8" t="s">
        <v>24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83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25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26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27</v>
      </c>
      <c r="L72" s="8"/>
      <c r="M72" s="2"/>
      <c r="N72" s="2"/>
      <c r="O72" s="2"/>
    </row>
    <row r="73" spans="10:15" ht="15" hidden="1" customHeight="1" thickBot="1" x14ac:dyDescent="0.25">
      <c r="J73" s="8" t="s">
        <v>28</v>
      </c>
      <c r="K73" s="8" t="s">
        <v>20</v>
      </c>
      <c r="L73" s="8" t="s">
        <v>59</v>
      </c>
      <c r="M73" s="2"/>
      <c r="N73" s="2"/>
      <c r="O73" s="2"/>
    </row>
    <row r="74" spans="10:15" ht="15" hidden="1" customHeight="1" thickBot="1" x14ac:dyDescent="0.25">
      <c r="J74" s="8"/>
      <c r="K74" s="8" t="s">
        <v>21</v>
      </c>
      <c r="L74" s="8" t="s">
        <v>52</v>
      </c>
      <c r="M74" s="2"/>
      <c r="N74" s="2"/>
      <c r="O74" s="2"/>
    </row>
    <row r="75" spans="10:15" ht="15" hidden="1" thickBot="1" x14ac:dyDescent="0.25">
      <c r="J75" s="8"/>
      <c r="K75" s="8" t="s">
        <v>20</v>
      </c>
      <c r="L75" s="8" t="s">
        <v>60</v>
      </c>
      <c r="M75" s="2"/>
      <c r="N75" s="2"/>
      <c r="O75" s="2"/>
    </row>
    <row r="76" spans="10:15" ht="15" hidden="1" customHeight="1" thickBot="1" x14ac:dyDescent="0.25">
      <c r="J76" s="8"/>
      <c r="K76" s="8" t="s">
        <v>21</v>
      </c>
      <c r="L76" s="8" t="s">
        <v>52</v>
      </c>
      <c r="M76" s="2"/>
      <c r="N76" s="2"/>
      <c r="O76" s="2"/>
    </row>
    <row r="77" spans="10:15" ht="15" hidden="1" customHeight="1" thickBot="1" x14ac:dyDescent="0.25">
      <c r="J77" s="8" t="s">
        <v>29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D56:E56"/>
    <mergeCell ref="D57:E57"/>
    <mergeCell ref="D59:F59"/>
    <mergeCell ref="D60:E60"/>
    <mergeCell ref="D61:E61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type="list" allowBlank="1" showInputMessage="1" showErrorMessage="1" sqref="H3" xr:uid="{00000000-0002-0000-0100-000000000000}">
      <formula1>"RUS, ENG, US ENG, POL"</formula1>
    </dataValidation>
    <dataValidation allowBlank="1" showErrorMessage="1" prompt="Please note that our dewatering equipment is not designed to be used at a temperature below 0 C." sqref="D32" xr:uid="{00000000-0002-0000-0100-000001000000}"/>
    <dataValidation allowBlank="1" showErrorMessage="1" prompt="Please indicate Cl- concentration if it is higher than 300 mg/l." sqref="D9:D14" xr:uid="{00000000-0002-0000-0100-000002000000}"/>
    <dataValidation allowBlank="1" showInputMessage="1" showErrorMessage="1" prompt="Please note that by default screws are made of wear-resistant carbon steel." sqref="D26" xr:uid="{00000000-0002-0000-0100-000003000000}"/>
    <dataValidation type="list" allowBlank="1" showInputMessage="1" showErrorMessage="1" sqref="D40" xr:uid="{00000000-0002-0000-0100-000004000000}">
      <formula1>Material</formula1>
    </dataValidation>
    <dataValidation type="list" allowBlank="1" showInputMessage="1" showErrorMessage="1" sqref="F60 D42 D44 D38:D39" xr:uid="{00000000-0002-0000-0100-000005000000}">
      <formula1>Yes_No</formula1>
    </dataValidation>
    <dataValidation type="list" allowBlank="1" showInputMessage="1" showErrorMessage="1" sqref="D43" xr:uid="{00000000-0002-0000-0100-000006000000}">
      <formula1>Motor_reductor</formula1>
    </dataValidation>
    <dataValidation allowBlank="1" showErrorMessage="1" sqref="D21" xr:uid="{00000000-0002-0000-0100-000007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56"/>
  <sheetViews>
    <sheetView topLeftCell="A26" zoomScaleNormal="100" workbookViewId="0">
      <selection activeCell="B22" sqref="B22:C22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6" style="3" customWidth="1"/>
    <col min="4" max="4" width="16" style="3" customWidth="1"/>
    <col min="5" max="5" width="16.5703125" style="3" customWidth="1"/>
    <col min="6" max="6" width="57.28515625" style="3" customWidth="1"/>
    <col min="7" max="7" width="3.7109375" style="2" customWidth="1"/>
    <col min="8" max="8" width="17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89</v>
      </c>
      <c r="J2" s="3" t="s">
        <v>0</v>
      </c>
    </row>
    <row r="3" spans="2:15" ht="15" thickBot="1" x14ac:dyDescent="0.25">
      <c r="B3" s="171" t="s">
        <v>103</v>
      </c>
      <c r="C3" s="172"/>
      <c r="D3" s="172"/>
      <c r="E3" s="172"/>
      <c r="F3" s="173"/>
      <c r="H3" s="2" t="s">
        <v>109</v>
      </c>
      <c r="J3" s="8" t="s">
        <v>72</v>
      </c>
      <c r="K3" s="3" t="s">
        <v>12</v>
      </c>
    </row>
    <row r="4" spans="2:15" ht="29.25" thickBot="1" x14ac:dyDescent="0.25">
      <c r="B4" s="56" t="s">
        <v>96</v>
      </c>
      <c r="C4" s="57"/>
      <c r="D4" s="58" t="s">
        <v>104</v>
      </c>
      <c r="E4" s="174"/>
      <c r="F4" s="175"/>
      <c r="H4" s="5" t="s">
        <v>93</v>
      </c>
      <c r="J4" s="11" t="s">
        <v>73</v>
      </c>
      <c r="K4" s="3" t="s">
        <v>13</v>
      </c>
    </row>
    <row r="5" spans="2:15" x14ac:dyDescent="0.2">
      <c r="B5" s="56" t="s">
        <v>105</v>
      </c>
      <c r="C5" s="57"/>
      <c r="D5" s="58" t="s">
        <v>106</v>
      </c>
      <c r="E5" s="174"/>
      <c r="F5" s="175"/>
      <c r="H5" s="6" t="s">
        <v>94</v>
      </c>
      <c r="K5" s="3" t="s">
        <v>14</v>
      </c>
    </row>
    <row r="6" spans="2:15" x14ac:dyDescent="0.2">
      <c r="B6" s="56" t="s">
        <v>97</v>
      </c>
      <c r="C6" s="57"/>
      <c r="D6" s="58" t="s">
        <v>107</v>
      </c>
      <c r="E6" s="174"/>
      <c r="F6" s="175"/>
      <c r="J6" s="3" t="s">
        <v>77</v>
      </c>
      <c r="K6" s="3" t="s">
        <v>15</v>
      </c>
    </row>
    <row r="7" spans="2:15" ht="15" thickBot="1" x14ac:dyDescent="0.25">
      <c r="B7" s="59" t="s">
        <v>98</v>
      </c>
      <c r="C7" s="60"/>
      <c r="D7" s="61" t="s">
        <v>108</v>
      </c>
      <c r="E7" s="176"/>
      <c r="F7" s="177"/>
      <c r="J7" s="3" t="s">
        <v>76</v>
      </c>
      <c r="K7" s="3" t="s">
        <v>82</v>
      </c>
    </row>
    <row r="8" spans="2:15" ht="15" thickBot="1" x14ac:dyDescent="0.25">
      <c r="B8" s="168" t="s">
        <v>95</v>
      </c>
      <c r="C8" s="169"/>
      <c r="D8" s="169"/>
      <c r="E8" s="169"/>
      <c r="F8" s="170"/>
      <c r="H8" s="3"/>
    </row>
    <row r="9" spans="2:15" ht="17.25" customHeight="1" x14ac:dyDescent="0.2">
      <c r="B9" s="178" t="s">
        <v>64</v>
      </c>
      <c r="C9" s="179"/>
      <c r="D9" s="182">
        <f>'M-Comby'!D8</f>
        <v>0</v>
      </c>
      <c r="E9" s="62" t="str">
        <f>IF(D9="Municipal wastewater","Mixed with….","Type of industry")</f>
        <v>Type of industry</v>
      </c>
      <c r="F9" s="63"/>
      <c r="H9" s="3"/>
      <c r="J9" s="3" t="s">
        <v>78</v>
      </c>
      <c r="K9" s="3" t="s">
        <v>74</v>
      </c>
    </row>
    <row r="10" spans="2:15" ht="60" customHeight="1" thickBot="1" x14ac:dyDescent="0.3">
      <c r="B10" s="180"/>
      <c r="C10" s="181"/>
      <c r="D10" s="183"/>
      <c r="E10" s="40" t="str">
        <f>IF(D9="Municipal wastewater","% of each mixed type of wastewater","Specify wastewater sourses")</f>
        <v>Specify wastewater sourses</v>
      </c>
      <c r="F10" s="41"/>
      <c r="H10" s="3"/>
      <c r="J10" s="4" t="s">
        <v>79</v>
      </c>
      <c r="K10" s="2" t="s">
        <v>75</v>
      </c>
      <c r="L10" s="2"/>
      <c r="M10" s="2"/>
      <c r="N10" s="4" t="s">
        <v>34</v>
      </c>
      <c r="O10" s="2"/>
    </row>
    <row r="11" spans="2:15" ht="45" customHeight="1" x14ac:dyDescent="0.25">
      <c r="B11" s="184" t="s">
        <v>81</v>
      </c>
      <c r="C11" s="36" t="s">
        <v>90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85"/>
      <c r="C12" s="29" t="s">
        <v>148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85"/>
      <c r="C13" s="29" t="s">
        <v>99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86"/>
      <c r="C14" s="39" t="str">
        <f>IF(D9="Municipal wastewater","-","Floating substances (FOG), mg/l")</f>
        <v>Floating substances (FOG), mg/l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84" t="s">
        <v>155</v>
      </c>
      <c r="C15" s="43" t="s">
        <v>84</v>
      </c>
      <c r="D15" s="188"/>
      <c r="E15" s="189"/>
      <c r="F15" s="190"/>
      <c r="J15" s="4"/>
      <c r="K15" s="2"/>
      <c r="L15" s="2"/>
      <c r="M15" s="2"/>
      <c r="N15" s="4"/>
      <c r="O15" s="2"/>
    </row>
    <row r="16" spans="2:15" ht="15" customHeight="1" thickBot="1" x14ac:dyDescent="0.3">
      <c r="B16" s="185"/>
      <c r="C16" s="44" t="s">
        <v>85</v>
      </c>
      <c r="D16" s="191"/>
      <c r="E16" s="192"/>
      <c r="F16" s="193"/>
      <c r="J16" s="4"/>
      <c r="K16" s="2"/>
      <c r="L16" s="2"/>
      <c r="M16" s="2"/>
      <c r="N16" s="4"/>
      <c r="O16" s="2"/>
    </row>
    <row r="17" spans="2:18" ht="15" customHeight="1" thickBot="1" x14ac:dyDescent="0.3">
      <c r="B17" s="187"/>
      <c r="C17" s="44" t="s">
        <v>102</v>
      </c>
      <c r="D17" s="191"/>
      <c r="E17" s="192"/>
      <c r="F17" s="193"/>
      <c r="J17" s="8"/>
      <c r="K17" s="8"/>
      <c r="L17" s="8"/>
      <c r="M17" s="2"/>
      <c r="N17" s="8"/>
      <c r="O17" s="8"/>
      <c r="Q17" s="9"/>
      <c r="R17" s="10"/>
    </row>
    <row r="18" spans="2:18" ht="15" customHeight="1" thickBot="1" x14ac:dyDescent="0.3">
      <c r="B18" s="194" t="str">
        <f>IF(D21="By pressure", "Flow rate (to all units), l/s", "Flow rate (to all units), l/s")</f>
        <v>Flow rate (to all units), l/s</v>
      </c>
      <c r="C18" s="45" t="s">
        <v>213</v>
      </c>
      <c r="D18" s="52"/>
      <c r="E18" s="53"/>
      <c r="F18" s="67" t="str">
        <f>IF(D21="By pressure", "Note: by pumping station capacity", "-")</f>
        <v>-</v>
      </c>
      <c r="J18" s="8"/>
      <c r="K18" s="11"/>
      <c r="L18" s="11"/>
      <c r="M18" s="2"/>
      <c r="N18" s="8"/>
      <c r="O18" s="8"/>
      <c r="Q18" s="12"/>
      <c r="R18" s="12"/>
    </row>
    <row r="19" spans="2:18" ht="15" customHeight="1" thickBot="1" x14ac:dyDescent="0.3">
      <c r="B19" s="195"/>
      <c r="C19" s="46" t="s">
        <v>67</v>
      </c>
      <c r="D19" s="52"/>
      <c r="E19" s="53"/>
      <c r="F19" s="54"/>
      <c r="J19" s="8"/>
      <c r="K19" s="8"/>
      <c r="L19" s="8"/>
      <c r="M19" s="2"/>
      <c r="N19" s="8"/>
      <c r="O19" s="8"/>
      <c r="Q19" s="10"/>
      <c r="R19" s="10"/>
    </row>
    <row r="20" spans="2:18" ht="15" customHeight="1" thickBot="1" x14ac:dyDescent="0.25">
      <c r="B20" s="196"/>
      <c r="C20" s="47" t="s">
        <v>214</v>
      </c>
      <c r="D20" s="197"/>
      <c r="E20" s="198"/>
      <c r="F20" s="199"/>
      <c r="J20" s="8"/>
      <c r="K20" s="8"/>
      <c r="L20" s="8"/>
      <c r="M20" s="2"/>
      <c r="N20" s="8"/>
      <c r="O20" s="8"/>
      <c r="Q20" s="13"/>
      <c r="R20" s="13"/>
    </row>
    <row r="21" spans="2:18" ht="15" customHeight="1" thickBot="1" x14ac:dyDescent="0.3">
      <c r="B21" s="200" t="s">
        <v>69</v>
      </c>
      <c r="C21" s="201"/>
      <c r="D21" s="50">
        <f>'M-Comby'!D20</f>
        <v>0</v>
      </c>
      <c r="E21" s="254" t="str">
        <f>IF(D21="By pressure","Note: exsess pressure should not exceed 1 m H2O", "-")</f>
        <v>-</v>
      </c>
      <c r="F21" s="211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04" t="s">
        <v>100</v>
      </c>
      <c r="C22" s="205"/>
      <c r="D22" s="206"/>
      <c r="E22" s="207"/>
      <c r="F22" s="208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15" t="s">
        <v>92</v>
      </c>
      <c r="C23" s="216"/>
      <c r="D23" s="217">
        <f>'M-Comby'!D22</f>
        <v>0</v>
      </c>
      <c r="E23" s="218"/>
      <c r="F23" s="219"/>
      <c r="J23" s="8"/>
      <c r="K23" s="8"/>
      <c r="L23" s="8"/>
      <c r="M23" s="2"/>
      <c r="N23" s="8"/>
      <c r="O23" s="8"/>
      <c r="Q23" s="12"/>
      <c r="R23" s="12"/>
    </row>
    <row r="24" spans="2:18" ht="15" customHeight="1" thickBot="1" x14ac:dyDescent="0.25">
      <c r="B24" s="215" t="s">
        <v>86</v>
      </c>
      <c r="C24" s="216"/>
      <c r="D24" s="220"/>
      <c r="E24" s="221"/>
      <c r="F24" s="222"/>
      <c r="J24" s="8"/>
      <c r="K24" s="11"/>
      <c r="L24" s="11"/>
      <c r="M24" s="2"/>
      <c r="N24" s="8"/>
      <c r="O24" s="8"/>
      <c r="Q24" s="10"/>
      <c r="R24" s="10"/>
    </row>
    <row r="25" spans="2:18" ht="15" customHeight="1" thickBot="1" x14ac:dyDescent="0.3">
      <c r="B25" s="215" t="s">
        <v>87</v>
      </c>
      <c r="C25" s="223"/>
      <c r="D25" s="220"/>
      <c r="E25" s="192"/>
      <c r="F25" s="193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24" t="s">
        <v>162</v>
      </c>
      <c r="C26" s="225"/>
      <c r="D26" s="51">
        <f>'M-Comby'!D25</f>
        <v>0</v>
      </c>
      <c r="E26" s="226"/>
      <c r="F26" s="227"/>
      <c r="J26" s="8"/>
      <c r="K26" s="8"/>
      <c r="L26" s="11"/>
      <c r="M26" s="2"/>
      <c r="N26" s="8"/>
      <c r="O26" s="8"/>
      <c r="Q26" s="12"/>
      <c r="R26" s="12"/>
    </row>
    <row r="27" spans="2:18" ht="15" customHeight="1" thickBot="1" x14ac:dyDescent="0.3">
      <c r="B27" s="228" t="s">
        <v>88</v>
      </c>
      <c r="C27" s="229"/>
      <c r="D27" s="230"/>
      <c r="E27" s="230"/>
      <c r="F27" s="181"/>
      <c r="J27" s="8"/>
      <c r="K27" s="11"/>
      <c r="L27" s="11"/>
      <c r="M27" s="2"/>
      <c r="N27" s="8"/>
      <c r="O27" s="8"/>
      <c r="Q27" s="10"/>
      <c r="R27" s="10"/>
    </row>
    <row r="28" spans="2:18" ht="15" customHeight="1" thickBot="1" x14ac:dyDescent="0.3">
      <c r="B28" s="231" t="s">
        <v>70</v>
      </c>
      <c r="C28" s="232"/>
      <c r="D28" s="233"/>
      <c r="E28" s="234"/>
      <c r="F28" s="235"/>
      <c r="J28" s="8"/>
      <c r="K28" s="8"/>
      <c r="L28" s="8"/>
      <c r="M28" s="2"/>
      <c r="N28" s="8"/>
      <c r="O28" s="8"/>
      <c r="Q28" s="13"/>
      <c r="R28" s="13"/>
    </row>
    <row r="29" spans="2:18" ht="15" customHeight="1" thickBot="1" x14ac:dyDescent="0.3">
      <c r="B29" s="194" t="s">
        <v>71</v>
      </c>
      <c r="C29" s="7" t="s">
        <v>101</v>
      </c>
      <c r="D29" s="209"/>
      <c r="E29" s="210"/>
      <c r="F29" s="211"/>
      <c r="J29" s="8"/>
      <c r="K29" s="8"/>
      <c r="L29" s="8"/>
      <c r="M29" s="2"/>
      <c r="N29" s="8"/>
      <c r="O29" s="8"/>
      <c r="Q29" s="14"/>
      <c r="R29" s="14"/>
    </row>
    <row r="30" spans="2:18" ht="15" customHeight="1" thickBot="1" x14ac:dyDescent="0.3">
      <c r="B30" s="195"/>
      <c r="C30" s="35" t="s">
        <v>156</v>
      </c>
      <c r="D30" s="212"/>
      <c r="E30" s="213"/>
      <c r="F30" s="214"/>
      <c r="J30" s="8"/>
      <c r="K30" s="8"/>
      <c r="L30" s="8"/>
      <c r="M30" s="2"/>
      <c r="N30" s="8"/>
      <c r="O30" s="8"/>
      <c r="Q30" s="12"/>
      <c r="R30" s="12"/>
    </row>
    <row r="31" spans="2:18" ht="15" customHeight="1" thickBot="1" x14ac:dyDescent="0.25">
      <c r="B31" s="236" t="s">
        <v>161</v>
      </c>
      <c r="C31" s="237"/>
      <c r="D31" s="237"/>
      <c r="E31" s="237"/>
      <c r="F31" s="238"/>
      <c r="J31" s="8"/>
      <c r="K31" s="8"/>
      <c r="L31" s="8"/>
      <c r="M31" s="2"/>
      <c r="N31" s="8"/>
      <c r="O31" s="8"/>
      <c r="Q31" s="10"/>
      <c r="R31" s="10"/>
    </row>
    <row r="32" spans="2:18" ht="26.25" customHeight="1" thickBot="1" x14ac:dyDescent="0.25">
      <c r="B32" s="239" t="s">
        <v>65</v>
      </c>
      <c r="C32" s="240"/>
      <c r="D32" s="32">
        <f>'M-Comby'!D31</f>
        <v>0</v>
      </c>
      <c r="E32" s="33" t="str">
        <f>IF(D32="Outdoor", "Ambient temperature, ºC",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41" t="str">
        <f>IF(D32="Indoor", "Dimensions of building (L*W*H), m", "-")</f>
        <v>-</v>
      </c>
      <c r="C33" s="242"/>
      <c r="D33" s="243"/>
      <c r="E33" s="244"/>
      <c r="F33" s="245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46" t="s">
        <v>80</v>
      </c>
      <c r="C34" s="247"/>
      <c r="D34" s="248"/>
      <c r="E34" s="249"/>
      <c r="F34" s="250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0"/>
      <c r="C35" s="181"/>
      <c r="D35" s="251"/>
      <c r="E35" s="252"/>
      <c r="F35" s="253"/>
      <c r="J35" s="8"/>
      <c r="K35" s="8"/>
      <c r="L35" s="8"/>
      <c r="M35" s="2"/>
      <c r="N35" s="8"/>
      <c r="O35" s="8"/>
      <c r="Q35" s="12"/>
      <c r="R35" s="12"/>
    </row>
    <row r="36" spans="2:18" ht="16.5" customHeight="1" thickBot="1" x14ac:dyDescent="0.3">
      <c r="B36" s="66" t="s">
        <v>158</v>
      </c>
      <c r="C36" s="17"/>
      <c r="D36" s="16"/>
      <c r="E36" s="17"/>
      <c r="F36" s="17"/>
      <c r="J36" s="8"/>
      <c r="K36" s="8"/>
      <c r="L36" s="8"/>
      <c r="M36" s="2"/>
      <c r="N36" s="8"/>
      <c r="O36" s="8"/>
      <c r="Q36" s="10"/>
      <c r="R36" s="10"/>
    </row>
    <row r="37" spans="2:18" s="2" customFormat="1" ht="15" customHeight="1" thickBot="1" x14ac:dyDescent="0.3">
      <c r="B37" s="66" t="s">
        <v>160</v>
      </c>
      <c r="C37" s="17"/>
      <c r="D37" s="16"/>
      <c r="E37" s="17"/>
      <c r="F37" s="17"/>
      <c r="J37" s="8"/>
      <c r="K37" s="8"/>
      <c r="L37" s="8"/>
      <c r="N37" s="8"/>
      <c r="O37" s="8"/>
      <c r="Q37" s="18"/>
      <c r="R37" s="18"/>
    </row>
    <row r="38" spans="2:18" s="2" customFormat="1" ht="15" customHeight="1" thickBot="1" x14ac:dyDescent="0.3">
      <c r="B38" s="22" t="s">
        <v>159</v>
      </c>
      <c r="C38" s="21"/>
      <c r="D38" s="22"/>
      <c r="E38" s="21"/>
      <c r="F38" s="21"/>
      <c r="J38" s="8"/>
      <c r="K38" s="8"/>
      <c r="L38" s="8"/>
      <c r="N38" s="8"/>
      <c r="O38" s="8"/>
      <c r="Q38" s="19"/>
      <c r="R38" s="19"/>
    </row>
    <row r="39" spans="2:18" ht="15" hidden="1" customHeight="1" thickBot="1" x14ac:dyDescent="0.4">
      <c r="C39" s="21"/>
      <c r="D39" s="22"/>
      <c r="E39" s="21"/>
      <c r="F39" s="21"/>
      <c r="J39" s="11" t="s">
        <v>2</v>
      </c>
      <c r="K39" s="8" t="s">
        <v>61</v>
      </c>
      <c r="L39" s="8"/>
      <c r="M39" s="2"/>
      <c r="N39" s="8" t="s">
        <v>31</v>
      </c>
      <c r="O39" s="8"/>
      <c r="Q39" s="10" t="s">
        <v>56</v>
      </c>
      <c r="R39" s="10" t="s">
        <v>52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3</v>
      </c>
      <c r="L40" s="8"/>
      <c r="M40" s="2"/>
      <c r="N40" s="8" t="s">
        <v>32</v>
      </c>
      <c r="O40" s="8"/>
      <c r="Q40" s="13" t="s">
        <v>57</v>
      </c>
      <c r="R40" s="13" t="s">
        <v>43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4</v>
      </c>
      <c r="L41" s="8" t="s">
        <v>52</v>
      </c>
      <c r="M41" s="2"/>
      <c r="N41" s="8" t="s">
        <v>35</v>
      </c>
      <c r="O41" s="8"/>
      <c r="Q41" s="12" t="s">
        <v>58</v>
      </c>
      <c r="R41" s="12" t="s">
        <v>43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5</v>
      </c>
      <c r="K42" s="8" t="s">
        <v>77</v>
      </c>
      <c r="L42" s="8" t="s">
        <v>91</v>
      </c>
      <c r="M42" s="2"/>
      <c r="N42" s="8" t="s">
        <v>36</v>
      </c>
      <c r="O42" s="8" t="s">
        <v>37</v>
      </c>
      <c r="Q42" s="10" t="s">
        <v>56</v>
      </c>
      <c r="R42" s="10" t="s">
        <v>52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76</v>
      </c>
      <c r="L43" s="8" t="s">
        <v>52</v>
      </c>
      <c r="M43" s="2"/>
      <c r="N43" s="8"/>
      <c r="O43" s="8" t="s">
        <v>38</v>
      </c>
      <c r="Q43" s="13" t="s">
        <v>57</v>
      </c>
      <c r="R43" s="13" t="s">
        <v>49</v>
      </c>
    </row>
    <row r="44" spans="2:18" ht="15" hidden="1" customHeight="1" thickBot="1" x14ac:dyDescent="0.3">
      <c r="B44" s="20"/>
      <c r="C44" s="21"/>
      <c r="D44" s="22"/>
      <c r="F44" s="25"/>
      <c r="J44" s="11" t="s">
        <v>30</v>
      </c>
      <c r="K44" s="8" t="s">
        <v>78</v>
      </c>
      <c r="L44" s="8"/>
      <c r="M44" s="2"/>
      <c r="N44" s="8"/>
      <c r="O44" s="8" t="s">
        <v>53</v>
      </c>
      <c r="Q44" s="12" t="s">
        <v>58</v>
      </c>
      <c r="R44" s="12" t="s">
        <v>49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79</v>
      </c>
      <c r="L45" s="8"/>
      <c r="M45" s="2"/>
      <c r="N45" s="8" t="s">
        <v>30</v>
      </c>
      <c r="O45" s="8" t="s">
        <v>48</v>
      </c>
      <c r="Q45" s="10" t="s">
        <v>56</v>
      </c>
      <c r="R45" s="10" t="s">
        <v>52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6</v>
      </c>
      <c r="K46" s="8"/>
      <c r="L46" s="8"/>
      <c r="M46" s="2"/>
      <c r="N46" s="8"/>
      <c r="O46" s="8" t="s">
        <v>21</v>
      </c>
      <c r="Q46" s="13" t="s">
        <v>57</v>
      </c>
      <c r="R46" s="13" t="s">
        <v>54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55</v>
      </c>
      <c r="K47" s="8"/>
      <c r="L47" s="8"/>
      <c r="M47" s="2"/>
      <c r="N47" s="26" t="s">
        <v>39</v>
      </c>
      <c r="O47" s="26"/>
      <c r="Q47" s="12" t="s">
        <v>58</v>
      </c>
      <c r="R47" s="12" t="s">
        <v>54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7</v>
      </c>
      <c r="K48" s="8" t="s">
        <v>8</v>
      </c>
      <c r="L48" s="8"/>
      <c r="M48" s="2"/>
      <c r="N48" s="8" t="s">
        <v>18</v>
      </c>
      <c r="O48" s="8" t="s">
        <v>20</v>
      </c>
      <c r="Q48" s="10" t="s">
        <v>56</v>
      </c>
      <c r="R48" s="10" t="s">
        <v>52</v>
      </c>
    </row>
    <row r="49" spans="2:18" ht="15" hidden="1" customHeight="1" thickBot="1" x14ac:dyDescent="0.25">
      <c r="J49" s="11"/>
      <c r="K49" s="8" t="s">
        <v>9</v>
      </c>
      <c r="L49" s="8"/>
      <c r="M49" s="2"/>
      <c r="N49" s="8"/>
      <c r="O49" s="8" t="s">
        <v>21</v>
      </c>
      <c r="Q49" s="13" t="s">
        <v>57</v>
      </c>
      <c r="R49" s="13" t="s">
        <v>28</v>
      </c>
    </row>
    <row r="50" spans="2:18" ht="15" hidden="1" customHeight="1" thickBot="1" x14ac:dyDescent="0.25">
      <c r="J50" s="11"/>
      <c r="K50" s="8" t="s">
        <v>10</v>
      </c>
      <c r="L50" s="8"/>
      <c r="M50" s="2"/>
      <c r="N50" s="8" t="s">
        <v>40</v>
      </c>
      <c r="O50" s="8"/>
      <c r="Q50" s="12" t="s">
        <v>58</v>
      </c>
      <c r="R50" s="12" t="s">
        <v>28</v>
      </c>
    </row>
    <row r="51" spans="2:18" ht="15" hidden="1" customHeight="1" thickBot="1" x14ac:dyDescent="0.25">
      <c r="J51" s="11" t="s">
        <v>33</v>
      </c>
      <c r="K51" s="8" t="s">
        <v>50</v>
      </c>
      <c r="L51" s="8"/>
      <c r="M51" s="2"/>
      <c r="N51" s="26" t="s">
        <v>23</v>
      </c>
      <c r="O51" s="8"/>
    </row>
    <row r="52" spans="2:18" ht="15" hidden="1" customHeight="1" thickBot="1" x14ac:dyDescent="0.25">
      <c r="J52" s="11"/>
      <c r="K52" s="8" t="s">
        <v>51</v>
      </c>
      <c r="L52" s="8"/>
      <c r="M52" s="2"/>
      <c r="N52" s="8" t="s">
        <v>41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42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43</v>
      </c>
      <c r="O54" s="8" t="s">
        <v>44</v>
      </c>
    </row>
    <row r="55" spans="2:18" ht="15" hidden="1" customHeight="1" thickBot="1" x14ac:dyDescent="0.25">
      <c r="J55" s="8" t="s">
        <v>11</v>
      </c>
      <c r="K55" s="8" t="s">
        <v>12</v>
      </c>
      <c r="L55" s="8"/>
      <c r="M55" s="2"/>
      <c r="N55" s="8"/>
      <c r="O55" s="8" t="s">
        <v>45</v>
      </c>
    </row>
    <row r="56" spans="2:18" ht="15" hidden="1" customHeight="1" thickBot="1" x14ac:dyDescent="0.25">
      <c r="D56" s="137"/>
      <c r="E56" s="137"/>
      <c r="F56" s="22"/>
      <c r="J56" s="8"/>
      <c r="K56" s="8" t="s">
        <v>13</v>
      </c>
      <c r="L56" s="8"/>
      <c r="M56" s="2"/>
      <c r="N56" s="8" t="s">
        <v>46</v>
      </c>
      <c r="O56" s="8"/>
    </row>
    <row r="57" spans="2:18" ht="15" hidden="1" thickBot="1" x14ac:dyDescent="0.25">
      <c r="D57" s="137"/>
      <c r="E57" s="137"/>
      <c r="F57" s="20"/>
      <c r="J57" s="8"/>
      <c r="K57" s="8" t="s">
        <v>14</v>
      </c>
      <c r="L57" s="8"/>
      <c r="M57" s="2"/>
      <c r="N57" s="8" t="s">
        <v>47</v>
      </c>
      <c r="O57" s="8"/>
    </row>
    <row r="58" spans="2:18" ht="15" hidden="1" thickBot="1" x14ac:dyDescent="0.25">
      <c r="F58" s="20"/>
      <c r="J58" s="8"/>
      <c r="K58" s="8" t="s">
        <v>15</v>
      </c>
      <c r="L58" s="8"/>
      <c r="M58" s="2"/>
      <c r="N58" s="8" t="s">
        <v>28</v>
      </c>
      <c r="O58" s="8" t="s">
        <v>20</v>
      </c>
    </row>
    <row r="59" spans="2:18" ht="15" hidden="1" thickBot="1" x14ac:dyDescent="0.25">
      <c r="D59" s="153"/>
      <c r="E59" s="137"/>
      <c r="F59" s="137"/>
      <c r="J59" s="8"/>
      <c r="K59" s="8" t="s">
        <v>82</v>
      </c>
      <c r="L59" s="8"/>
      <c r="M59" s="2"/>
      <c r="N59" s="8"/>
      <c r="O59" s="8"/>
    </row>
    <row r="60" spans="2:18" ht="15" hidden="1" customHeight="1" thickBot="1" x14ac:dyDescent="0.25">
      <c r="D60" s="136"/>
      <c r="E60" s="137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136"/>
      <c r="E61" s="137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21</v>
      </c>
    </row>
    <row r="63" spans="2:18" ht="15" hidden="1" customHeight="1" thickBot="1" x14ac:dyDescent="0.25">
      <c r="J63" s="8" t="s">
        <v>16</v>
      </c>
      <c r="K63" s="8" t="s">
        <v>17</v>
      </c>
      <c r="L63" s="8"/>
      <c r="M63" s="2"/>
      <c r="N63" s="27"/>
      <c r="O63" s="27"/>
    </row>
    <row r="64" spans="2:18" ht="15.75" hidden="1" customHeight="1" thickBot="1" x14ac:dyDescent="0.25">
      <c r="J64" s="8" t="s">
        <v>18</v>
      </c>
      <c r="K64" s="8" t="s">
        <v>19</v>
      </c>
      <c r="L64" s="8" t="s">
        <v>20</v>
      </c>
      <c r="M64" s="2" t="s">
        <v>22</v>
      </c>
      <c r="N64" s="8" t="s">
        <v>20</v>
      </c>
      <c r="O64" s="2" t="s">
        <v>62</v>
      </c>
    </row>
    <row r="65" spans="10:15" ht="15" hidden="1" customHeight="1" thickBot="1" x14ac:dyDescent="0.25">
      <c r="J65" s="8"/>
      <c r="K65" s="8"/>
      <c r="L65" s="8" t="s">
        <v>21</v>
      </c>
      <c r="M65" s="2" t="s">
        <v>52</v>
      </c>
      <c r="N65" s="8" t="s">
        <v>21</v>
      </c>
      <c r="O65" s="2" t="s">
        <v>52</v>
      </c>
    </row>
    <row r="66" spans="10:15" ht="15" hidden="1" customHeight="1" thickBot="1" x14ac:dyDescent="0.25">
      <c r="J66" s="28" t="s">
        <v>22</v>
      </c>
      <c r="K66" s="8" t="s">
        <v>63</v>
      </c>
      <c r="L66" s="8"/>
      <c r="M66" s="2"/>
      <c r="N66" s="8"/>
      <c r="O66" s="2"/>
    </row>
    <row r="67" spans="10:15" ht="15" hidden="1" customHeight="1" thickBot="1" x14ac:dyDescent="0.25">
      <c r="J67" s="8" t="s">
        <v>52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23</v>
      </c>
      <c r="K68" s="8" t="s">
        <v>24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83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25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26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27</v>
      </c>
      <c r="L72" s="8"/>
      <c r="M72" s="2"/>
      <c r="N72" s="2"/>
      <c r="O72" s="2"/>
    </row>
    <row r="73" spans="10:15" ht="15" hidden="1" customHeight="1" thickBot="1" x14ac:dyDescent="0.25">
      <c r="J73" s="8" t="s">
        <v>28</v>
      </c>
      <c r="K73" s="8" t="s">
        <v>20</v>
      </c>
      <c r="L73" s="8" t="s">
        <v>59</v>
      </c>
      <c r="M73" s="2"/>
      <c r="N73" s="2"/>
      <c r="O73" s="2"/>
    </row>
    <row r="74" spans="10:15" ht="15" hidden="1" customHeight="1" thickBot="1" x14ac:dyDescent="0.25">
      <c r="J74" s="8"/>
      <c r="K74" s="8" t="s">
        <v>21</v>
      </c>
      <c r="L74" s="8" t="s">
        <v>52</v>
      </c>
      <c r="M74" s="2"/>
      <c r="N74" s="2"/>
      <c r="O74" s="2"/>
    </row>
    <row r="75" spans="10:15" ht="15" hidden="1" thickBot="1" x14ac:dyDescent="0.25">
      <c r="J75" s="8"/>
      <c r="K75" s="8" t="s">
        <v>20</v>
      </c>
      <c r="L75" s="8" t="s">
        <v>60</v>
      </c>
      <c r="M75" s="2"/>
      <c r="N75" s="2"/>
      <c r="O75" s="2"/>
    </row>
    <row r="76" spans="10:15" ht="15" hidden="1" customHeight="1" thickBot="1" x14ac:dyDescent="0.25">
      <c r="J76" s="8"/>
      <c r="K76" s="8" t="s">
        <v>21</v>
      </c>
      <c r="L76" s="8" t="s">
        <v>52</v>
      </c>
      <c r="M76" s="2"/>
      <c r="N76" s="2"/>
      <c r="O76" s="2"/>
    </row>
    <row r="77" spans="10:15" ht="15" hidden="1" customHeight="1" thickBot="1" x14ac:dyDescent="0.25">
      <c r="J77" s="8" t="s">
        <v>29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B8:F8"/>
    <mergeCell ref="B3:F3"/>
    <mergeCell ref="E4:F4"/>
    <mergeCell ref="E5:F5"/>
    <mergeCell ref="E6:F6"/>
    <mergeCell ref="E7:F7"/>
    <mergeCell ref="B33:C33"/>
    <mergeCell ref="D33:F33"/>
    <mergeCell ref="B31:F31"/>
    <mergeCell ref="B11:B14"/>
    <mergeCell ref="B26:C26"/>
    <mergeCell ref="E26:F26"/>
    <mergeCell ref="B27:F27"/>
    <mergeCell ref="B28:C28"/>
    <mergeCell ref="D28:F28"/>
    <mergeCell ref="B25:C25"/>
    <mergeCell ref="B22:C22"/>
    <mergeCell ref="D15:F15"/>
    <mergeCell ref="B23:C23"/>
    <mergeCell ref="B15:B17"/>
    <mergeCell ref="B29:B30"/>
    <mergeCell ref="D9:D10"/>
    <mergeCell ref="D20:F20"/>
    <mergeCell ref="B21:C21"/>
    <mergeCell ref="B9:C10"/>
    <mergeCell ref="B18:B20"/>
    <mergeCell ref="D16:F16"/>
    <mergeCell ref="D17:F17"/>
    <mergeCell ref="B34:C35"/>
    <mergeCell ref="D34:F35"/>
    <mergeCell ref="E21:F21"/>
    <mergeCell ref="D61:E61"/>
    <mergeCell ref="D56:E56"/>
    <mergeCell ref="D57:E57"/>
    <mergeCell ref="D22:F22"/>
    <mergeCell ref="D59:F59"/>
    <mergeCell ref="D60:E60"/>
    <mergeCell ref="D29:F29"/>
    <mergeCell ref="D24:F24"/>
    <mergeCell ref="D23:F23"/>
    <mergeCell ref="D25:F25"/>
    <mergeCell ref="D30:F30"/>
    <mergeCell ref="B24:C24"/>
    <mergeCell ref="B32:C32"/>
  </mergeCells>
  <dataValidations count="8">
    <dataValidation allowBlank="1" showErrorMessage="1" sqref="D21" xr:uid="{00000000-0002-0000-0200-000000000000}"/>
    <dataValidation type="list" allowBlank="1" showInputMessage="1" showErrorMessage="1" sqref="D43" xr:uid="{00000000-0002-0000-0200-000001000000}">
      <formula1>Motor_reductor</formula1>
    </dataValidation>
    <dataValidation type="list" allowBlank="1" showInputMessage="1" showErrorMessage="1" sqref="F60 D42 D44 D38:D39" xr:uid="{00000000-0002-0000-0200-000002000000}">
      <formula1>Yes_No</formula1>
    </dataValidation>
    <dataValidation type="list" allowBlank="1" showInputMessage="1" showErrorMessage="1" sqref="D40" xr:uid="{00000000-0002-0000-0200-000003000000}">
      <formula1>Material</formula1>
    </dataValidation>
    <dataValidation allowBlank="1" showErrorMessage="1" prompt="Please indicate Cl- concentration if it is higher than 300 mg/l." sqref="D9:D14" xr:uid="{00000000-0002-0000-0200-000004000000}"/>
    <dataValidation allowBlank="1" showInputMessage="1" showErrorMessage="1" prompt="Please note that by default screws are made of wear-resistant carbon steel." sqref="D26" xr:uid="{00000000-0002-0000-0200-000005000000}"/>
    <dataValidation allowBlank="1" showErrorMessage="1" prompt="Please note that our dewatering equipment is not designed to be used at a temperature below 0 C." sqref="D32" xr:uid="{00000000-0002-0000-0200-000007000000}"/>
    <dataValidation type="list" allowBlank="1" showInputMessage="1" showErrorMessage="1" sqref="H3" xr:uid="{00000000-0002-0000-0200-000008000000}">
      <formula1>"RUS, ENG, US ENG, POL"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56"/>
  <sheetViews>
    <sheetView topLeftCell="A14" zoomScaleNormal="100" workbookViewId="0">
      <selection activeCell="D22" sqref="D22:F22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6" style="3" customWidth="1"/>
    <col min="4" max="4" width="16" style="3" customWidth="1"/>
    <col min="5" max="5" width="16.5703125" style="3" customWidth="1"/>
    <col min="6" max="6" width="57.28515625" style="3" customWidth="1"/>
    <col min="7" max="7" width="3.7109375" style="2" customWidth="1"/>
    <col min="8" max="8" width="17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89</v>
      </c>
      <c r="J2" s="3" t="s">
        <v>0</v>
      </c>
    </row>
    <row r="3" spans="2:15" ht="15" thickBot="1" x14ac:dyDescent="0.25">
      <c r="B3" s="171" t="s">
        <v>103</v>
      </c>
      <c r="C3" s="172"/>
      <c r="D3" s="172"/>
      <c r="E3" s="172"/>
      <c r="F3" s="173"/>
      <c r="H3" s="2" t="s">
        <v>109</v>
      </c>
      <c r="J3" s="8" t="s">
        <v>72</v>
      </c>
      <c r="K3" s="3" t="s">
        <v>12</v>
      </c>
    </row>
    <row r="4" spans="2:15" ht="29.25" thickBot="1" x14ac:dyDescent="0.25">
      <c r="B4" s="56" t="s">
        <v>96</v>
      </c>
      <c r="C4" s="57"/>
      <c r="D4" s="58" t="s">
        <v>104</v>
      </c>
      <c r="E4" s="174"/>
      <c r="F4" s="175"/>
      <c r="H4" s="5" t="s">
        <v>93</v>
      </c>
      <c r="J4" s="11" t="s">
        <v>73</v>
      </c>
      <c r="K4" s="3" t="s">
        <v>13</v>
      </c>
    </row>
    <row r="5" spans="2:15" x14ac:dyDescent="0.2">
      <c r="B5" s="56" t="s">
        <v>105</v>
      </c>
      <c r="C5" s="57"/>
      <c r="D5" s="58" t="s">
        <v>106</v>
      </c>
      <c r="E5" s="174"/>
      <c r="F5" s="175"/>
      <c r="H5" s="6" t="s">
        <v>94</v>
      </c>
      <c r="K5" s="3" t="s">
        <v>14</v>
      </c>
    </row>
    <row r="6" spans="2:15" x14ac:dyDescent="0.2">
      <c r="B6" s="56" t="s">
        <v>97</v>
      </c>
      <c r="C6" s="57"/>
      <c r="D6" s="58" t="s">
        <v>107</v>
      </c>
      <c r="E6" s="174"/>
      <c r="F6" s="175"/>
      <c r="J6" s="3" t="s">
        <v>77</v>
      </c>
      <c r="K6" s="3" t="s">
        <v>15</v>
      </c>
    </row>
    <row r="7" spans="2:15" ht="15" thickBot="1" x14ac:dyDescent="0.25">
      <c r="B7" s="59" t="s">
        <v>98</v>
      </c>
      <c r="C7" s="60"/>
      <c r="D7" s="61" t="s">
        <v>108</v>
      </c>
      <c r="E7" s="176"/>
      <c r="F7" s="177"/>
      <c r="J7" s="3" t="s">
        <v>76</v>
      </c>
      <c r="K7" s="3" t="s">
        <v>82</v>
      </c>
    </row>
    <row r="8" spans="2:15" ht="15" thickBot="1" x14ac:dyDescent="0.25">
      <c r="B8" s="168" t="s">
        <v>95</v>
      </c>
      <c r="C8" s="169"/>
      <c r="D8" s="169"/>
      <c r="E8" s="169"/>
      <c r="F8" s="170"/>
      <c r="H8" s="3"/>
    </row>
    <row r="9" spans="2:15" ht="17.25" customHeight="1" x14ac:dyDescent="0.2">
      <c r="B9" s="178" t="s">
        <v>64</v>
      </c>
      <c r="C9" s="179"/>
      <c r="D9" s="182">
        <f>'M-Comby'!D8</f>
        <v>0</v>
      </c>
      <c r="E9" s="62" t="str">
        <f>IF(D9="Municipal wastewater","Mixed with….","Type of industry")</f>
        <v>Type of industry</v>
      </c>
      <c r="F9" s="63"/>
      <c r="H9" s="3"/>
      <c r="J9" s="3" t="s">
        <v>78</v>
      </c>
      <c r="K9" s="3" t="s">
        <v>74</v>
      </c>
    </row>
    <row r="10" spans="2:15" ht="60" customHeight="1" thickBot="1" x14ac:dyDescent="0.3">
      <c r="B10" s="180"/>
      <c r="C10" s="181"/>
      <c r="D10" s="183"/>
      <c r="E10" s="40" t="str">
        <f>IF(D9="Municipal wastewater","% of each mixed type of wastewater","Specify wastewater sourses")</f>
        <v>Specify wastewater sourses</v>
      </c>
      <c r="F10" s="41"/>
      <c r="H10" s="3"/>
      <c r="J10" s="4" t="s">
        <v>79</v>
      </c>
      <c r="K10" s="2" t="s">
        <v>75</v>
      </c>
      <c r="L10" s="2"/>
      <c r="M10" s="2"/>
      <c r="N10" s="4" t="s">
        <v>34</v>
      </c>
      <c r="O10" s="2"/>
    </row>
    <row r="11" spans="2:15" ht="45" customHeight="1" x14ac:dyDescent="0.25">
      <c r="B11" s="184" t="s">
        <v>81</v>
      </c>
      <c r="C11" s="36" t="s">
        <v>90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85"/>
      <c r="C12" s="29" t="s">
        <v>149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85"/>
      <c r="C13" s="29" t="s">
        <v>150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86"/>
      <c r="C14" s="39" t="str">
        <f>IF(D9="Municipal wastewater","-","Floating substances (FOG), ppm")</f>
        <v>Floating substances (FOG), ppm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84" t="s">
        <v>155</v>
      </c>
      <c r="C15" s="43" t="s">
        <v>84</v>
      </c>
      <c r="D15" s="188"/>
      <c r="E15" s="189"/>
      <c r="F15" s="190"/>
      <c r="J15" s="4"/>
      <c r="K15" s="2"/>
      <c r="L15" s="2"/>
      <c r="M15" s="2"/>
      <c r="N15" s="4"/>
      <c r="O15" s="2"/>
    </row>
    <row r="16" spans="2:15" ht="15" customHeight="1" thickBot="1" x14ac:dyDescent="0.3">
      <c r="B16" s="185"/>
      <c r="C16" s="44" t="s">
        <v>85</v>
      </c>
      <c r="D16" s="191"/>
      <c r="E16" s="192"/>
      <c r="F16" s="193"/>
      <c r="J16" s="4"/>
      <c r="K16" s="2"/>
      <c r="L16" s="2"/>
      <c r="M16" s="2"/>
      <c r="N16" s="4"/>
      <c r="O16" s="2"/>
    </row>
    <row r="17" spans="2:18" ht="15" customHeight="1" thickBot="1" x14ac:dyDescent="0.3">
      <c r="B17" s="187"/>
      <c r="C17" s="44" t="s">
        <v>102</v>
      </c>
      <c r="D17" s="191"/>
      <c r="E17" s="192"/>
      <c r="F17" s="193"/>
      <c r="J17" s="8"/>
      <c r="K17" s="8"/>
      <c r="L17" s="8"/>
      <c r="M17" s="2"/>
      <c r="N17" s="8"/>
      <c r="O17" s="8"/>
      <c r="Q17" s="9"/>
      <c r="R17" s="10"/>
    </row>
    <row r="18" spans="2:18" ht="15" customHeight="1" thickBot="1" x14ac:dyDescent="0.3">
      <c r="B18" s="194" t="str">
        <f>IF(D21="By pressure", "Flow rate (to all units), gpm", "Flow rate (to all units), gpm")</f>
        <v>Flow rate (to all units), gpm</v>
      </c>
      <c r="C18" s="45" t="s">
        <v>66</v>
      </c>
      <c r="D18" s="52"/>
      <c r="E18" s="53"/>
      <c r="F18" s="67" t="str">
        <f>IF(D21="By pressure", "Note: by pumping station capacity", "-")</f>
        <v>-</v>
      </c>
      <c r="J18" s="8"/>
      <c r="K18" s="11"/>
      <c r="L18" s="11"/>
      <c r="M18" s="2"/>
      <c r="N18" s="8"/>
      <c r="O18" s="8"/>
      <c r="Q18" s="12"/>
      <c r="R18" s="12"/>
    </row>
    <row r="19" spans="2:18" ht="15" customHeight="1" thickBot="1" x14ac:dyDescent="0.3">
      <c r="B19" s="195"/>
      <c r="C19" s="46" t="s">
        <v>67</v>
      </c>
      <c r="D19" s="52"/>
      <c r="E19" s="53"/>
      <c r="F19" s="54"/>
      <c r="J19" s="8"/>
      <c r="K19" s="8"/>
      <c r="L19" s="8"/>
      <c r="M19" s="2"/>
      <c r="N19" s="8"/>
      <c r="O19" s="8"/>
      <c r="Q19" s="10"/>
      <c r="R19" s="10"/>
    </row>
    <row r="20" spans="2:18" ht="15" customHeight="1" thickBot="1" x14ac:dyDescent="0.25">
      <c r="B20" s="196"/>
      <c r="C20" s="47" t="s">
        <v>68</v>
      </c>
      <c r="D20" s="197"/>
      <c r="E20" s="198"/>
      <c r="F20" s="199"/>
      <c r="J20" s="8"/>
      <c r="K20" s="8"/>
      <c r="L20" s="8"/>
      <c r="M20" s="2"/>
      <c r="N20" s="8"/>
      <c r="O20" s="8"/>
      <c r="Q20" s="13"/>
      <c r="R20" s="13"/>
    </row>
    <row r="21" spans="2:18" ht="15" customHeight="1" thickBot="1" x14ac:dyDescent="0.3">
      <c r="B21" s="200" t="s">
        <v>69</v>
      </c>
      <c r="C21" s="201"/>
      <c r="D21" s="50">
        <f>'M-Comby'!D20</f>
        <v>0</v>
      </c>
      <c r="E21" s="254" t="str">
        <f>IF(D21="By pressure","Note: exsess pressure should not exceed 40 in H2O", "-")</f>
        <v>-</v>
      </c>
      <c r="F21" s="211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04" t="s">
        <v>151</v>
      </c>
      <c r="C22" s="205"/>
      <c r="D22" s="206"/>
      <c r="E22" s="207"/>
      <c r="F22" s="208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15" t="s">
        <v>92</v>
      </c>
      <c r="C23" s="216"/>
      <c r="D23" s="217">
        <f>'M-Comby'!D22</f>
        <v>0</v>
      </c>
      <c r="E23" s="218"/>
      <c r="F23" s="219"/>
      <c r="J23" s="8"/>
      <c r="K23" s="8"/>
      <c r="L23" s="8"/>
      <c r="M23" s="2"/>
      <c r="N23" s="8"/>
      <c r="O23" s="8"/>
      <c r="Q23" s="12"/>
      <c r="R23" s="12"/>
    </row>
    <row r="24" spans="2:18" ht="15" customHeight="1" thickBot="1" x14ac:dyDescent="0.25">
      <c r="B24" s="215" t="s">
        <v>86</v>
      </c>
      <c r="C24" s="216"/>
      <c r="D24" s="220"/>
      <c r="E24" s="221"/>
      <c r="F24" s="222"/>
      <c r="J24" s="8"/>
      <c r="K24" s="11"/>
      <c r="L24" s="11"/>
      <c r="M24" s="2"/>
      <c r="N24" s="8"/>
      <c r="O24" s="8"/>
      <c r="Q24" s="10"/>
      <c r="R24" s="10"/>
    </row>
    <row r="25" spans="2:18" ht="15" customHeight="1" thickBot="1" x14ac:dyDescent="0.3">
      <c r="B25" s="215" t="s">
        <v>87</v>
      </c>
      <c r="C25" s="223"/>
      <c r="D25" s="220"/>
      <c r="E25" s="192"/>
      <c r="F25" s="193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24" t="s">
        <v>162</v>
      </c>
      <c r="C26" s="225"/>
      <c r="D26" s="51">
        <f>'M-Comby'!D25</f>
        <v>0</v>
      </c>
      <c r="E26" s="226"/>
      <c r="F26" s="227"/>
      <c r="J26" s="8"/>
      <c r="K26" s="8"/>
      <c r="L26" s="11"/>
      <c r="M26" s="2"/>
      <c r="N26" s="8"/>
      <c r="O26" s="8"/>
      <c r="Q26" s="12"/>
      <c r="R26" s="12"/>
    </row>
    <row r="27" spans="2:18" ht="15" customHeight="1" thickBot="1" x14ac:dyDescent="0.3">
      <c r="B27" s="228" t="s">
        <v>88</v>
      </c>
      <c r="C27" s="229"/>
      <c r="D27" s="230"/>
      <c r="E27" s="230"/>
      <c r="F27" s="181"/>
      <c r="J27" s="8"/>
      <c r="K27" s="11"/>
      <c r="L27" s="11"/>
      <c r="M27" s="2"/>
      <c r="N27" s="8"/>
      <c r="O27" s="8"/>
      <c r="Q27" s="10"/>
      <c r="R27" s="10"/>
    </row>
    <row r="28" spans="2:18" ht="15" customHeight="1" thickBot="1" x14ac:dyDescent="0.3">
      <c r="B28" s="231" t="s">
        <v>70</v>
      </c>
      <c r="C28" s="232"/>
      <c r="D28" s="233"/>
      <c r="E28" s="234"/>
      <c r="F28" s="235"/>
      <c r="J28" s="8"/>
      <c r="K28" s="8"/>
      <c r="L28" s="8"/>
      <c r="M28" s="2"/>
      <c r="N28" s="8"/>
      <c r="O28" s="8"/>
      <c r="Q28" s="13"/>
      <c r="R28" s="13"/>
    </row>
    <row r="29" spans="2:18" ht="15" customHeight="1" thickBot="1" x14ac:dyDescent="0.3">
      <c r="B29" s="194" t="s">
        <v>71</v>
      </c>
      <c r="C29" s="7" t="s">
        <v>101</v>
      </c>
      <c r="D29" s="209"/>
      <c r="E29" s="210"/>
      <c r="F29" s="211"/>
      <c r="J29" s="8"/>
      <c r="K29" s="8"/>
      <c r="L29" s="8"/>
      <c r="M29" s="2"/>
      <c r="N29" s="8"/>
      <c r="O29" s="8"/>
      <c r="Q29" s="14"/>
      <c r="R29" s="14"/>
    </row>
    <row r="30" spans="2:18" ht="15" customHeight="1" thickBot="1" x14ac:dyDescent="0.3">
      <c r="B30" s="195"/>
      <c r="C30" s="35" t="s">
        <v>156</v>
      </c>
      <c r="D30" s="212"/>
      <c r="E30" s="213"/>
      <c r="F30" s="214"/>
      <c r="J30" s="8"/>
      <c r="K30" s="8"/>
      <c r="L30" s="8"/>
      <c r="M30" s="2"/>
      <c r="N30" s="8"/>
      <c r="O30" s="8"/>
      <c r="Q30" s="12"/>
      <c r="R30" s="12"/>
    </row>
    <row r="31" spans="2:18" ht="15" customHeight="1" thickBot="1" x14ac:dyDescent="0.25">
      <c r="B31" s="236" t="s">
        <v>161</v>
      </c>
      <c r="C31" s="237"/>
      <c r="D31" s="237"/>
      <c r="E31" s="237"/>
      <c r="F31" s="238"/>
      <c r="J31" s="8"/>
      <c r="K31" s="8"/>
      <c r="L31" s="8"/>
      <c r="M31" s="2"/>
      <c r="N31" s="8"/>
      <c r="O31" s="8"/>
      <c r="Q31" s="10"/>
      <c r="R31" s="10"/>
    </row>
    <row r="32" spans="2:18" ht="26.25" customHeight="1" thickBot="1" x14ac:dyDescent="0.25">
      <c r="B32" s="239" t="s">
        <v>65</v>
      </c>
      <c r="C32" s="240"/>
      <c r="D32" s="32">
        <f>'M-Comby'!D31</f>
        <v>0</v>
      </c>
      <c r="E32" s="33" t="str">
        <f>IF(D32="Outdoor", "Ambient temperature, ºF",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41" t="str">
        <f>IF(D32="Indoor", "Dimensions of building (L*W*H), ft", "-")</f>
        <v>-</v>
      </c>
      <c r="C33" s="242"/>
      <c r="D33" s="243"/>
      <c r="E33" s="244"/>
      <c r="F33" s="245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46" t="s">
        <v>80</v>
      </c>
      <c r="C34" s="247"/>
      <c r="D34" s="248"/>
      <c r="E34" s="249"/>
      <c r="F34" s="250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0"/>
      <c r="C35" s="181"/>
      <c r="D35" s="251"/>
      <c r="E35" s="252"/>
      <c r="F35" s="253"/>
      <c r="J35" s="8"/>
      <c r="K35" s="8"/>
      <c r="L35" s="8"/>
      <c r="M35" s="2"/>
      <c r="N35" s="8"/>
      <c r="O35" s="8"/>
      <c r="Q35" s="12"/>
      <c r="R35" s="12"/>
    </row>
    <row r="36" spans="2:18" ht="16.5" customHeight="1" thickBot="1" x14ac:dyDescent="0.3">
      <c r="B36" s="66" t="s">
        <v>158</v>
      </c>
      <c r="C36" s="17"/>
      <c r="D36" s="16"/>
      <c r="E36" s="17"/>
      <c r="F36" s="17"/>
      <c r="J36" s="8"/>
      <c r="K36" s="8"/>
      <c r="L36" s="8"/>
      <c r="M36" s="2"/>
      <c r="N36" s="8"/>
      <c r="O36" s="8"/>
      <c r="Q36" s="10"/>
      <c r="R36" s="10"/>
    </row>
    <row r="37" spans="2:18" s="2" customFormat="1" ht="15" customHeight="1" thickBot="1" x14ac:dyDescent="0.3">
      <c r="B37" s="66" t="s">
        <v>160</v>
      </c>
      <c r="C37" s="17"/>
      <c r="D37" s="16"/>
      <c r="E37" s="17"/>
      <c r="F37" s="17"/>
      <c r="J37" s="8"/>
      <c r="K37" s="8"/>
      <c r="L37" s="8"/>
      <c r="N37" s="8"/>
      <c r="O37" s="8"/>
      <c r="Q37" s="18"/>
      <c r="R37" s="18"/>
    </row>
    <row r="38" spans="2:18" s="2" customFormat="1" ht="15" customHeight="1" thickBot="1" x14ac:dyDescent="0.3">
      <c r="B38" s="22" t="s">
        <v>159</v>
      </c>
      <c r="C38" s="21"/>
      <c r="D38" s="22"/>
      <c r="E38" s="21"/>
      <c r="F38" s="21"/>
      <c r="J38" s="8"/>
      <c r="K38" s="8"/>
      <c r="L38" s="8"/>
      <c r="N38" s="8"/>
      <c r="O38" s="8"/>
      <c r="Q38" s="19"/>
      <c r="R38" s="19"/>
    </row>
    <row r="39" spans="2:18" ht="15" hidden="1" customHeight="1" thickBot="1" x14ac:dyDescent="0.4">
      <c r="C39" s="21"/>
      <c r="D39" s="22"/>
      <c r="E39" s="21"/>
      <c r="F39" s="21"/>
      <c r="J39" s="11" t="s">
        <v>2</v>
      </c>
      <c r="K39" s="8" t="s">
        <v>61</v>
      </c>
      <c r="L39" s="8"/>
      <c r="M39" s="2"/>
      <c r="N39" s="8" t="s">
        <v>31</v>
      </c>
      <c r="O39" s="8"/>
      <c r="Q39" s="10" t="s">
        <v>56</v>
      </c>
      <c r="R39" s="10" t="s">
        <v>52</v>
      </c>
    </row>
    <row r="40" spans="2:18" ht="15" hidden="1" customHeight="1" thickBot="1" x14ac:dyDescent="0.3">
      <c r="B40" s="23"/>
      <c r="C40" s="21"/>
      <c r="D40" s="22"/>
      <c r="F40" s="21"/>
      <c r="J40" s="11"/>
      <c r="K40" s="8" t="s">
        <v>3</v>
      </c>
      <c r="L40" s="8"/>
      <c r="M40" s="2"/>
      <c r="N40" s="8" t="s">
        <v>32</v>
      </c>
      <c r="O40" s="8"/>
      <c r="Q40" s="13" t="s">
        <v>57</v>
      </c>
      <c r="R40" s="13" t="s">
        <v>43</v>
      </c>
    </row>
    <row r="41" spans="2:18" ht="15" hidden="1" customHeight="1" thickBot="1" x14ac:dyDescent="0.3">
      <c r="B41" s="22"/>
      <c r="C41" s="21"/>
      <c r="D41" s="21"/>
      <c r="E41" s="21"/>
      <c r="F41" s="21"/>
      <c r="J41" s="11"/>
      <c r="K41" s="8" t="s">
        <v>4</v>
      </c>
      <c r="L41" s="8" t="s">
        <v>52</v>
      </c>
      <c r="M41" s="2"/>
      <c r="N41" s="8" t="s">
        <v>35</v>
      </c>
      <c r="O41" s="8"/>
      <c r="Q41" s="12" t="s">
        <v>58</v>
      </c>
      <c r="R41" s="12" t="s">
        <v>43</v>
      </c>
    </row>
    <row r="42" spans="2:18" ht="15" hidden="1" customHeight="1" thickBot="1" x14ac:dyDescent="0.4">
      <c r="B42" s="20"/>
      <c r="C42" s="21"/>
      <c r="D42" s="24"/>
      <c r="E42" s="21"/>
      <c r="F42" s="21"/>
      <c r="J42" s="11" t="s">
        <v>5</v>
      </c>
      <c r="K42" s="8" t="s">
        <v>77</v>
      </c>
      <c r="L42" s="8" t="s">
        <v>91</v>
      </c>
      <c r="M42" s="2"/>
      <c r="N42" s="8" t="s">
        <v>36</v>
      </c>
      <c r="O42" s="8" t="s">
        <v>37</v>
      </c>
      <c r="Q42" s="10" t="s">
        <v>56</v>
      </c>
      <c r="R42" s="10" t="s">
        <v>52</v>
      </c>
    </row>
    <row r="43" spans="2:18" ht="15" hidden="1" customHeight="1" thickBot="1" x14ac:dyDescent="0.3">
      <c r="B43" s="20"/>
      <c r="C43" s="21"/>
      <c r="D43" s="22"/>
      <c r="E43" s="21"/>
      <c r="F43" s="21"/>
      <c r="J43" s="11"/>
      <c r="K43" s="8" t="s">
        <v>76</v>
      </c>
      <c r="L43" s="8" t="s">
        <v>52</v>
      </c>
      <c r="M43" s="2"/>
      <c r="N43" s="8"/>
      <c r="O43" s="8" t="s">
        <v>38</v>
      </c>
      <c r="Q43" s="13" t="s">
        <v>57</v>
      </c>
      <c r="R43" s="13" t="s">
        <v>49</v>
      </c>
    </row>
    <row r="44" spans="2:18" ht="15" hidden="1" customHeight="1" thickBot="1" x14ac:dyDescent="0.3">
      <c r="B44" s="20"/>
      <c r="C44" s="21"/>
      <c r="D44" s="22"/>
      <c r="F44" s="25"/>
      <c r="J44" s="11" t="s">
        <v>30</v>
      </c>
      <c r="K44" s="8" t="s">
        <v>78</v>
      </c>
      <c r="L44" s="8"/>
      <c r="M44" s="2"/>
      <c r="N44" s="8"/>
      <c r="O44" s="8" t="s">
        <v>53</v>
      </c>
      <c r="Q44" s="12" t="s">
        <v>58</v>
      </c>
      <c r="R44" s="12" t="s">
        <v>49</v>
      </c>
    </row>
    <row r="45" spans="2:18" ht="15" hidden="1" customHeight="1" thickBot="1" x14ac:dyDescent="0.3">
      <c r="B45" s="21"/>
      <c r="C45" s="21"/>
      <c r="D45" s="21"/>
      <c r="F45" s="25"/>
      <c r="J45" s="8"/>
      <c r="K45" s="8" t="s">
        <v>79</v>
      </c>
      <c r="L45" s="8"/>
      <c r="M45" s="2"/>
      <c r="N45" s="8" t="s">
        <v>30</v>
      </c>
      <c r="O45" s="8" t="s">
        <v>48</v>
      </c>
      <c r="Q45" s="10" t="s">
        <v>56</v>
      </c>
      <c r="R45" s="10" t="s">
        <v>52</v>
      </c>
    </row>
    <row r="46" spans="2:18" ht="15" hidden="1" customHeight="1" thickBot="1" x14ac:dyDescent="0.3">
      <c r="B46" s="20"/>
      <c r="C46" s="21"/>
      <c r="D46" s="21"/>
      <c r="E46" s="21"/>
      <c r="F46" s="21"/>
      <c r="J46" s="8" t="s">
        <v>6</v>
      </c>
      <c r="K46" s="8"/>
      <c r="L46" s="8"/>
      <c r="M46" s="2"/>
      <c r="N46" s="8"/>
      <c r="O46" s="8" t="s">
        <v>21</v>
      </c>
      <c r="Q46" s="13" t="s">
        <v>57</v>
      </c>
      <c r="R46" s="13" t="s">
        <v>54</v>
      </c>
    </row>
    <row r="47" spans="2:18" ht="15" hidden="1" customHeight="1" thickBot="1" x14ac:dyDescent="0.3">
      <c r="B47" s="20"/>
      <c r="C47" s="21"/>
      <c r="D47" s="22"/>
      <c r="E47" s="21"/>
      <c r="F47" s="21"/>
      <c r="J47" s="8" t="s">
        <v>55</v>
      </c>
      <c r="K47" s="8"/>
      <c r="L47" s="8"/>
      <c r="M47" s="2"/>
      <c r="N47" s="26" t="s">
        <v>39</v>
      </c>
      <c r="O47" s="26"/>
      <c r="Q47" s="12" t="s">
        <v>58</v>
      </c>
      <c r="R47" s="12" t="s">
        <v>54</v>
      </c>
    </row>
    <row r="48" spans="2:18" ht="15" hidden="1" customHeight="1" thickBot="1" x14ac:dyDescent="0.3">
      <c r="B48" s="21"/>
      <c r="C48" s="21"/>
      <c r="D48" s="21"/>
      <c r="E48" s="21"/>
      <c r="F48" s="21"/>
      <c r="J48" s="11" t="s">
        <v>7</v>
      </c>
      <c r="K48" s="8" t="s">
        <v>8</v>
      </c>
      <c r="L48" s="8"/>
      <c r="M48" s="2"/>
      <c r="N48" s="8" t="s">
        <v>18</v>
      </c>
      <c r="O48" s="8" t="s">
        <v>20</v>
      </c>
      <c r="Q48" s="10" t="s">
        <v>56</v>
      </c>
      <c r="R48" s="10" t="s">
        <v>52</v>
      </c>
    </row>
    <row r="49" spans="2:18" ht="15" hidden="1" customHeight="1" thickBot="1" x14ac:dyDescent="0.25">
      <c r="J49" s="11"/>
      <c r="K49" s="8" t="s">
        <v>9</v>
      </c>
      <c r="L49" s="8"/>
      <c r="M49" s="2"/>
      <c r="N49" s="8"/>
      <c r="O49" s="8" t="s">
        <v>21</v>
      </c>
      <c r="Q49" s="13" t="s">
        <v>57</v>
      </c>
      <c r="R49" s="13" t="s">
        <v>28</v>
      </c>
    </row>
    <row r="50" spans="2:18" ht="15" hidden="1" customHeight="1" thickBot="1" x14ac:dyDescent="0.25">
      <c r="J50" s="11"/>
      <c r="K50" s="8" t="s">
        <v>10</v>
      </c>
      <c r="L50" s="8"/>
      <c r="M50" s="2"/>
      <c r="N50" s="8" t="s">
        <v>40</v>
      </c>
      <c r="O50" s="8"/>
      <c r="Q50" s="12" t="s">
        <v>58</v>
      </c>
      <c r="R50" s="12" t="s">
        <v>28</v>
      </c>
    </row>
    <row r="51" spans="2:18" ht="15" hidden="1" customHeight="1" thickBot="1" x14ac:dyDescent="0.25">
      <c r="J51" s="11" t="s">
        <v>33</v>
      </c>
      <c r="K51" s="8" t="s">
        <v>50</v>
      </c>
      <c r="L51" s="8"/>
      <c r="M51" s="2"/>
      <c r="N51" s="26" t="s">
        <v>23</v>
      </c>
      <c r="O51" s="8"/>
    </row>
    <row r="52" spans="2:18" ht="15" hidden="1" customHeight="1" thickBot="1" x14ac:dyDescent="0.25">
      <c r="J52" s="11"/>
      <c r="K52" s="8" t="s">
        <v>51</v>
      </c>
      <c r="L52" s="8"/>
      <c r="M52" s="2"/>
      <c r="N52" s="8" t="s">
        <v>41</v>
      </c>
      <c r="O52" s="8"/>
    </row>
    <row r="53" spans="2:18" ht="15" hidden="1" customHeight="1" thickBot="1" x14ac:dyDescent="0.25">
      <c r="J53" s="11"/>
      <c r="K53" s="8"/>
      <c r="L53" s="8"/>
      <c r="M53" s="2"/>
      <c r="N53" s="8" t="s">
        <v>42</v>
      </c>
      <c r="O53" s="8"/>
    </row>
    <row r="54" spans="2:18" ht="15" hidden="1" customHeight="1" thickBot="1" x14ac:dyDescent="0.25">
      <c r="B54" s="20"/>
      <c r="D54" s="22"/>
      <c r="J54" s="11"/>
      <c r="K54" s="8"/>
      <c r="L54" s="8"/>
      <c r="M54" s="2"/>
      <c r="N54" s="8" t="s">
        <v>43</v>
      </c>
      <c r="O54" s="8" t="s">
        <v>44</v>
      </c>
    </row>
    <row r="55" spans="2:18" ht="15" hidden="1" customHeight="1" thickBot="1" x14ac:dyDescent="0.25">
      <c r="J55" s="8" t="s">
        <v>11</v>
      </c>
      <c r="K55" s="8" t="s">
        <v>12</v>
      </c>
      <c r="L55" s="8"/>
      <c r="M55" s="2"/>
      <c r="N55" s="8"/>
      <c r="O55" s="8" t="s">
        <v>45</v>
      </c>
    </row>
    <row r="56" spans="2:18" ht="15" hidden="1" customHeight="1" thickBot="1" x14ac:dyDescent="0.25">
      <c r="D56" s="137"/>
      <c r="E56" s="137"/>
      <c r="F56" s="22"/>
      <c r="J56" s="8"/>
      <c r="K56" s="8" t="s">
        <v>13</v>
      </c>
      <c r="L56" s="8"/>
      <c r="M56" s="2"/>
      <c r="N56" s="8" t="s">
        <v>46</v>
      </c>
      <c r="O56" s="8"/>
    </row>
    <row r="57" spans="2:18" ht="15" hidden="1" thickBot="1" x14ac:dyDescent="0.25">
      <c r="D57" s="137"/>
      <c r="E57" s="137"/>
      <c r="F57" s="20"/>
      <c r="J57" s="8"/>
      <c r="K57" s="8" t="s">
        <v>14</v>
      </c>
      <c r="L57" s="8"/>
      <c r="M57" s="2"/>
      <c r="N57" s="8" t="s">
        <v>47</v>
      </c>
      <c r="O57" s="8"/>
    </row>
    <row r="58" spans="2:18" ht="15" hidden="1" thickBot="1" x14ac:dyDescent="0.25">
      <c r="F58" s="20"/>
      <c r="J58" s="8"/>
      <c r="K58" s="8" t="s">
        <v>15</v>
      </c>
      <c r="L58" s="8"/>
      <c r="M58" s="2"/>
      <c r="N58" s="8" t="s">
        <v>28</v>
      </c>
      <c r="O58" s="8" t="s">
        <v>20</v>
      </c>
    </row>
    <row r="59" spans="2:18" ht="15" hidden="1" thickBot="1" x14ac:dyDescent="0.25">
      <c r="D59" s="153"/>
      <c r="E59" s="137"/>
      <c r="F59" s="137"/>
      <c r="J59" s="8"/>
      <c r="K59" s="8" t="s">
        <v>82</v>
      </c>
      <c r="L59" s="8"/>
      <c r="M59" s="2"/>
      <c r="N59" s="8"/>
      <c r="O59" s="8"/>
    </row>
    <row r="60" spans="2:18" ht="15" hidden="1" customHeight="1" thickBot="1" x14ac:dyDescent="0.25">
      <c r="D60" s="136"/>
      <c r="E60" s="137"/>
      <c r="F60" s="22"/>
      <c r="J60" s="8"/>
      <c r="K60" s="8"/>
      <c r="L60" s="8"/>
      <c r="M60" s="2"/>
      <c r="N60" s="8"/>
      <c r="O60" s="8"/>
    </row>
    <row r="61" spans="2:18" ht="15" hidden="1" thickBot="1" x14ac:dyDescent="0.25">
      <c r="D61" s="136"/>
      <c r="E61" s="137"/>
      <c r="F61" s="22"/>
      <c r="J61" s="8"/>
      <c r="K61" s="8"/>
      <c r="L61" s="8"/>
      <c r="M61" s="2"/>
      <c r="N61" s="8"/>
      <c r="O61" s="8"/>
    </row>
    <row r="62" spans="2:18" ht="15" hidden="1" customHeight="1" thickBot="1" x14ac:dyDescent="0.25">
      <c r="J62" s="8"/>
      <c r="K62" s="8"/>
      <c r="L62" s="8"/>
      <c r="M62" s="2"/>
      <c r="N62" s="8"/>
      <c r="O62" s="8" t="s">
        <v>21</v>
      </c>
    </row>
    <row r="63" spans="2:18" ht="15" hidden="1" customHeight="1" thickBot="1" x14ac:dyDescent="0.25">
      <c r="J63" s="8" t="s">
        <v>16</v>
      </c>
      <c r="K63" s="8" t="s">
        <v>17</v>
      </c>
      <c r="L63" s="8"/>
      <c r="M63" s="2"/>
      <c r="N63" s="27"/>
      <c r="O63" s="27"/>
    </row>
    <row r="64" spans="2:18" ht="15.75" hidden="1" customHeight="1" thickBot="1" x14ac:dyDescent="0.25">
      <c r="J64" s="8" t="s">
        <v>18</v>
      </c>
      <c r="K64" s="8" t="s">
        <v>19</v>
      </c>
      <c r="L64" s="8" t="s">
        <v>20</v>
      </c>
      <c r="M64" s="2" t="s">
        <v>22</v>
      </c>
      <c r="N64" s="8" t="s">
        <v>20</v>
      </c>
      <c r="O64" s="2" t="s">
        <v>62</v>
      </c>
    </row>
    <row r="65" spans="10:15" ht="15" hidden="1" customHeight="1" thickBot="1" x14ac:dyDescent="0.25">
      <c r="J65" s="8"/>
      <c r="K65" s="8"/>
      <c r="L65" s="8" t="s">
        <v>21</v>
      </c>
      <c r="M65" s="2" t="s">
        <v>52</v>
      </c>
      <c r="N65" s="8" t="s">
        <v>21</v>
      </c>
      <c r="O65" s="2" t="s">
        <v>52</v>
      </c>
    </row>
    <row r="66" spans="10:15" ht="15" hidden="1" customHeight="1" thickBot="1" x14ac:dyDescent="0.25">
      <c r="J66" s="28" t="s">
        <v>22</v>
      </c>
      <c r="K66" s="8" t="s">
        <v>63</v>
      </c>
      <c r="L66" s="8"/>
      <c r="M66" s="2"/>
      <c r="N66" s="8"/>
      <c r="O66" s="2"/>
    </row>
    <row r="67" spans="10:15" ht="15" hidden="1" customHeight="1" thickBot="1" x14ac:dyDescent="0.25">
      <c r="J67" s="8" t="s">
        <v>52</v>
      </c>
      <c r="K67" s="8"/>
      <c r="L67" s="8"/>
      <c r="M67" s="2"/>
      <c r="N67" s="2"/>
      <c r="O67" s="2"/>
    </row>
    <row r="68" spans="10:15" ht="15" hidden="1" customHeight="1" thickBot="1" x14ac:dyDescent="0.25">
      <c r="J68" s="8" t="s">
        <v>23</v>
      </c>
      <c r="K68" s="8" t="s">
        <v>24</v>
      </c>
      <c r="L68" s="8"/>
      <c r="M68" s="2"/>
      <c r="N68" s="2"/>
      <c r="O68" s="2"/>
    </row>
    <row r="69" spans="10:15" ht="15" hidden="1" customHeight="1" thickBot="1" x14ac:dyDescent="0.25">
      <c r="J69" s="8"/>
      <c r="K69" s="8" t="s">
        <v>83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25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26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27</v>
      </c>
      <c r="L72" s="8"/>
      <c r="M72" s="2"/>
      <c r="N72" s="2"/>
      <c r="O72" s="2"/>
    </row>
    <row r="73" spans="10:15" ht="15" hidden="1" customHeight="1" thickBot="1" x14ac:dyDescent="0.25">
      <c r="J73" s="8" t="s">
        <v>28</v>
      </c>
      <c r="K73" s="8" t="s">
        <v>20</v>
      </c>
      <c r="L73" s="8" t="s">
        <v>59</v>
      </c>
      <c r="M73" s="2"/>
      <c r="N73" s="2"/>
      <c r="O73" s="2"/>
    </row>
    <row r="74" spans="10:15" ht="15" hidden="1" customHeight="1" thickBot="1" x14ac:dyDescent="0.25">
      <c r="J74" s="8"/>
      <c r="K74" s="8" t="s">
        <v>21</v>
      </c>
      <c r="L74" s="8" t="s">
        <v>52</v>
      </c>
      <c r="M74" s="2"/>
      <c r="N74" s="2"/>
      <c r="O74" s="2"/>
    </row>
    <row r="75" spans="10:15" ht="15" hidden="1" thickBot="1" x14ac:dyDescent="0.25">
      <c r="J75" s="8"/>
      <c r="K75" s="8" t="s">
        <v>20</v>
      </c>
      <c r="L75" s="8" t="s">
        <v>60</v>
      </c>
      <c r="M75" s="2"/>
      <c r="N75" s="2"/>
      <c r="O75" s="2"/>
    </row>
    <row r="76" spans="10:15" ht="15" hidden="1" customHeight="1" thickBot="1" x14ac:dyDescent="0.25">
      <c r="J76" s="8"/>
      <c r="K76" s="8" t="s">
        <v>21</v>
      </c>
      <c r="L76" s="8" t="s">
        <v>52</v>
      </c>
      <c r="M76" s="2"/>
      <c r="N76" s="2"/>
      <c r="O76" s="2"/>
    </row>
    <row r="77" spans="10:15" ht="15" hidden="1" customHeight="1" thickBot="1" x14ac:dyDescent="0.25">
      <c r="J77" s="8" t="s">
        <v>29</v>
      </c>
      <c r="K77" s="8"/>
      <c r="L77" s="8"/>
      <c r="M77" s="2"/>
      <c r="N77" s="2"/>
      <c r="O77" s="2"/>
    </row>
    <row r="78" spans="10:15" ht="14.25" hidden="1" customHeight="1" x14ac:dyDescent="0.2"/>
    <row r="79" spans="10:15" ht="14.25" hidden="1" customHeight="1" x14ac:dyDescent="0.2"/>
    <row r="80" spans="10:15" ht="15" hidden="1" customHeight="1" x14ac:dyDescent="0.2"/>
    <row r="84" ht="14.25" hidden="1" customHeight="1" x14ac:dyDescent="0.2"/>
    <row r="87" ht="15" hidden="1" customHeight="1" x14ac:dyDescent="0.2"/>
    <row r="88" ht="15" hidden="1" customHeight="1" x14ac:dyDescent="0.2"/>
    <row r="90" ht="1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5" hidden="1" customHeight="1" x14ac:dyDescent="0.2"/>
    <row r="100" ht="14.25" hidden="1" customHeight="1" x14ac:dyDescent="0.2"/>
    <row r="106" ht="15" hidden="1" customHeight="1" x14ac:dyDescent="0.2"/>
    <row r="111" ht="14.25" hidden="1" customHeight="1" x14ac:dyDescent="0.2"/>
    <row r="120" ht="14.25" hidden="1" customHeight="1" x14ac:dyDescent="0.2"/>
    <row r="127" ht="14.25" hidden="1" customHeight="1" x14ac:dyDescent="0.2"/>
    <row r="132" ht="14.25" hidden="1" customHeight="1" x14ac:dyDescent="0.2"/>
    <row r="133" ht="15" hidden="1" customHeight="1" x14ac:dyDescent="0.2"/>
    <row r="135" ht="15" hidden="1" customHeight="1" x14ac:dyDescent="0.2"/>
    <row r="136" ht="15" hidden="1" customHeight="1" x14ac:dyDescent="0.2"/>
    <row r="150" ht="15" hidden="1" customHeight="1" x14ac:dyDescent="0.2"/>
    <row r="151" ht="14.25" hidden="1" customHeight="1" x14ac:dyDescent="0.2"/>
    <row r="152" ht="14.25" hidden="1" customHeight="1" x14ac:dyDescent="0.2"/>
    <row r="153" x14ac:dyDescent="0.2"/>
    <row r="154" x14ac:dyDescent="0.2"/>
    <row r="155" x14ac:dyDescent="0.2"/>
    <row r="156" x14ac:dyDescent="0.2"/>
  </sheetData>
  <mergeCells count="44">
    <mergeCell ref="B8:F8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D20:F20"/>
    <mergeCell ref="B21:C21"/>
    <mergeCell ref="E21:F21"/>
    <mergeCell ref="B22:C22"/>
    <mergeCell ref="D22:F22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31:F31"/>
    <mergeCell ref="B32:C32"/>
    <mergeCell ref="B33:C33"/>
    <mergeCell ref="D33:F33"/>
    <mergeCell ref="B34:C35"/>
    <mergeCell ref="D34:F35"/>
    <mergeCell ref="D56:E56"/>
    <mergeCell ref="D57:E57"/>
    <mergeCell ref="D59:F59"/>
    <mergeCell ref="D60:E60"/>
    <mergeCell ref="D61:E61"/>
  </mergeCells>
  <dataValidations count="8">
    <dataValidation type="list" allowBlank="1" showInputMessage="1" showErrorMessage="1" sqref="H3" xr:uid="{00000000-0002-0000-0300-000000000000}">
      <formula1>"RUS, ENG, US ENG, POL"</formula1>
    </dataValidation>
    <dataValidation allowBlank="1" showErrorMessage="1" prompt="Please note that our dewatering equipment is not designed to be used at a temperature below 0 C." sqref="D32" xr:uid="{00000000-0002-0000-0300-000001000000}"/>
    <dataValidation allowBlank="1" showErrorMessage="1" prompt="Please indicate Cl- concentration if it is higher than 300 mg/l." sqref="D9:D14" xr:uid="{00000000-0002-0000-0300-000002000000}"/>
    <dataValidation allowBlank="1" showInputMessage="1" showErrorMessage="1" prompt="Please note that by default screws are made of wear-resistant carbon steel." sqref="D26" xr:uid="{00000000-0002-0000-0300-000003000000}"/>
    <dataValidation type="list" allowBlank="1" showInputMessage="1" showErrorMessage="1" sqref="D40" xr:uid="{00000000-0002-0000-0300-000004000000}">
      <formula1>Material</formula1>
    </dataValidation>
    <dataValidation type="list" allowBlank="1" showInputMessage="1" showErrorMessage="1" sqref="F60 D42 D44 D38:D39" xr:uid="{00000000-0002-0000-0300-000005000000}">
      <formula1>Yes_No</formula1>
    </dataValidation>
    <dataValidation type="list" allowBlank="1" showInputMessage="1" showErrorMessage="1" sqref="D43" xr:uid="{00000000-0002-0000-0300-000006000000}">
      <formula1>Motor_reductor</formula1>
    </dataValidation>
    <dataValidation allowBlank="1" showErrorMessage="1" sqref="D21" xr:uid="{00000000-0002-0000-0300-000007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157"/>
  <sheetViews>
    <sheetView topLeftCell="A2" zoomScaleNormal="100" workbookViewId="0">
      <selection activeCell="H3" sqref="H3"/>
    </sheetView>
  </sheetViews>
  <sheetFormatPr defaultColWidth="0.85546875" defaultRowHeight="14.25" zeroHeight="1" x14ac:dyDescent="0.2"/>
  <cols>
    <col min="1" max="1" width="2" style="2" customWidth="1"/>
    <col min="2" max="2" width="21.140625" style="3" customWidth="1"/>
    <col min="3" max="3" width="39.28515625" style="3" customWidth="1"/>
    <col min="4" max="4" width="17.7109375" style="3" customWidth="1"/>
    <col min="5" max="5" width="16.42578125" style="3" customWidth="1"/>
    <col min="6" max="6" width="57.42578125" style="3" customWidth="1"/>
    <col min="7" max="7" width="3.5703125" style="2" customWidth="1"/>
    <col min="8" max="8" width="17.5703125" style="2" customWidth="1"/>
    <col min="9" max="9" width="20.5703125" style="2" customWidth="1"/>
    <col min="10" max="23" width="20.5703125" style="3" customWidth="1"/>
    <col min="24" max="16384" width="0.85546875" style="3"/>
  </cols>
  <sheetData>
    <row r="2" spans="2:15" ht="15.75" thickBot="1" x14ac:dyDescent="0.3">
      <c r="B2" s="4" t="s">
        <v>163</v>
      </c>
      <c r="J2" s="3" t="s">
        <v>0</v>
      </c>
    </row>
    <row r="3" spans="2:15" ht="15" thickBot="1" x14ac:dyDescent="0.25">
      <c r="B3" s="171" t="s">
        <v>164</v>
      </c>
      <c r="C3" s="172"/>
      <c r="D3" s="172"/>
      <c r="E3" s="172"/>
      <c r="F3" s="173"/>
      <c r="H3" s="2" t="s">
        <v>154</v>
      </c>
      <c r="J3" s="8" t="s">
        <v>165</v>
      </c>
      <c r="K3" s="3" t="s">
        <v>12</v>
      </c>
    </row>
    <row r="4" spans="2:15" ht="15" thickBot="1" x14ac:dyDescent="0.25">
      <c r="B4" s="56" t="s">
        <v>166</v>
      </c>
      <c r="C4" s="57"/>
      <c r="D4" s="58" t="s">
        <v>167</v>
      </c>
      <c r="E4" s="174"/>
      <c r="F4" s="175"/>
      <c r="H4" s="5" t="s">
        <v>168</v>
      </c>
      <c r="J4" s="11" t="s">
        <v>169</v>
      </c>
      <c r="K4" s="3" t="s">
        <v>13</v>
      </c>
    </row>
    <row r="5" spans="2:15" x14ac:dyDescent="0.2">
      <c r="B5" s="56" t="s">
        <v>170</v>
      </c>
      <c r="C5" s="57"/>
      <c r="D5" s="58" t="s">
        <v>171</v>
      </c>
      <c r="E5" s="174"/>
      <c r="F5" s="175"/>
      <c r="H5" s="6" t="s">
        <v>172</v>
      </c>
      <c r="K5" s="3" t="s">
        <v>14</v>
      </c>
    </row>
    <row r="6" spans="2:15" x14ac:dyDescent="0.2">
      <c r="B6" s="56" t="s">
        <v>173</v>
      </c>
      <c r="C6" s="57"/>
      <c r="D6" s="58" t="s">
        <v>174</v>
      </c>
      <c r="E6" s="174"/>
      <c r="F6" s="175"/>
      <c r="J6" s="3" t="s">
        <v>175</v>
      </c>
      <c r="K6" s="3" t="s">
        <v>15</v>
      </c>
    </row>
    <row r="7" spans="2:15" ht="15" thickBot="1" x14ac:dyDescent="0.25">
      <c r="B7" s="59" t="s">
        <v>176</v>
      </c>
      <c r="C7" s="60"/>
      <c r="D7" s="61" t="s">
        <v>177</v>
      </c>
      <c r="E7" s="176"/>
      <c r="F7" s="177"/>
      <c r="J7" s="3" t="s">
        <v>178</v>
      </c>
      <c r="K7" s="3" t="s">
        <v>179</v>
      </c>
    </row>
    <row r="8" spans="2:15" ht="15" thickBot="1" x14ac:dyDescent="0.25">
      <c r="B8" s="168" t="s">
        <v>180</v>
      </c>
      <c r="C8" s="169"/>
      <c r="D8" s="169"/>
      <c r="E8" s="169"/>
      <c r="F8" s="170"/>
      <c r="H8" s="3"/>
    </row>
    <row r="9" spans="2:15" ht="17.25" customHeight="1" x14ac:dyDescent="0.2">
      <c r="B9" s="178" t="s">
        <v>181</v>
      </c>
      <c r="C9" s="179"/>
      <c r="D9" s="182">
        <f>'[1]M-Combi'!D9</f>
        <v>0</v>
      </c>
      <c r="E9" s="62" t="str">
        <f>IF(D9="Ścieki komunalne","Mieszane z….","Rodzaj przemysłu")</f>
        <v>Rodzaj przemysłu</v>
      </c>
      <c r="F9" s="63"/>
      <c r="H9" s="3"/>
      <c r="J9" s="3" t="s">
        <v>182</v>
      </c>
      <c r="K9" s="3" t="s">
        <v>183</v>
      </c>
    </row>
    <row r="10" spans="2:15" ht="60" customHeight="1" thickBot="1" x14ac:dyDescent="0.3">
      <c r="B10" s="180"/>
      <c r="C10" s="181"/>
      <c r="D10" s="183"/>
      <c r="E10" s="40" t="str">
        <f>IF(D9="Ścieki komunalne","(procent każdego typu)","Określić źródła powstawania ścieków")</f>
        <v>Określić źródła powstawania ścieków</v>
      </c>
      <c r="F10" s="41"/>
      <c r="H10" s="3"/>
      <c r="J10" s="4" t="s">
        <v>184</v>
      </c>
      <c r="K10" s="2" t="s">
        <v>185</v>
      </c>
      <c r="L10" s="2"/>
      <c r="M10" s="2"/>
      <c r="N10" s="4" t="s">
        <v>186</v>
      </c>
      <c r="O10" s="2"/>
    </row>
    <row r="11" spans="2:15" ht="45" customHeight="1" x14ac:dyDescent="0.25">
      <c r="B11" s="184" t="s">
        <v>187</v>
      </c>
      <c r="C11" s="36" t="s">
        <v>90</v>
      </c>
      <c r="D11" s="37"/>
      <c r="E11" s="37"/>
      <c r="F11" s="38"/>
      <c r="H11" s="3"/>
      <c r="J11" s="4"/>
      <c r="K11" s="2"/>
      <c r="L11" s="2"/>
      <c r="M11" s="2"/>
      <c r="N11" s="4"/>
      <c r="O11" s="2"/>
    </row>
    <row r="12" spans="2:15" ht="15" customHeight="1" x14ac:dyDescent="0.25">
      <c r="B12" s="185"/>
      <c r="C12" s="29" t="s">
        <v>188</v>
      </c>
      <c r="D12" s="30"/>
      <c r="E12" s="30"/>
      <c r="F12" s="1"/>
      <c r="H12" s="3"/>
      <c r="J12" s="4"/>
      <c r="K12" s="2"/>
      <c r="L12" s="2"/>
      <c r="M12" s="2"/>
      <c r="N12" s="4"/>
      <c r="O12" s="2"/>
    </row>
    <row r="13" spans="2:15" ht="15" customHeight="1" x14ac:dyDescent="0.25">
      <c r="B13" s="185"/>
      <c r="C13" s="29" t="s">
        <v>189</v>
      </c>
      <c r="D13" s="30"/>
      <c r="E13" s="30"/>
      <c r="F13" s="1"/>
      <c r="H13" s="3"/>
      <c r="J13" s="4"/>
      <c r="K13" s="2"/>
      <c r="L13" s="2"/>
      <c r="M13" s="2"/>
      <c r="N13" s="4"/>
      <c r="O13" s="2"/>
    </row>
    <row r="14" spans="2:15" ht="15" customHeight="1" thickBot="1" x14ac:dyDescent="0.3">
      <c r="B14" s="186"/>
      <c r="C14" s="39" t="str">
        <f>IF(D9="Ścieki komunalne","-","Tłuszcze i substancje ropopochodne, mg/l")</f>
        <v>Tłuszcze i substancje ropopochodne, mg/l</v>
      </c>
      <c r="D14" s="48"/>
      <c r="E14" s="48"/>
      <c r="F14" s="49"/>
      <c r="J14" s="4"/>
      <c r="K14" s="2"/>
      <c r="L14" s="2"/>
      <c r="M14" s="2"/>
      <c r="N14" s="4"/>
      <c r="O14" s="2"/>
    </row>
    <row r="15" spans="2:15" ht="15" customHeight="1" x14ac:dyDescent="0.25">
      <c r="B15" s="184" t="s">
        <v>190</v>
      </c>
      <c r="C15" s="43" t="s">
        <v>191</v>
      </c>
      <c r="D15" s="188"/>
      <c r="E15" s="189"/>
      <c r="F15" s="190"/>
      <c r="J15" s="4"/>
      <c r="K15" s="2"/>
      <c r="L15" s="2"/>
      <c r="M15" s="2"/>
      <c r="N15" s="4"/>
      <c r="O15" s="2"/>
    </row>
    <row r="16" spans="2:15" ht="15" customHeight="1" thickBot="1" x14ac:dyDescent="0.3">
      <c r="B16" s="185"/>
      <c r="C16" s="44" t="s">
        <v>192</v>
      </c>
      <c r="D16" s="191"/>
      <c r="E16" s="192"/>
      <c r="F16" s="193"/>
      <c r="J16" s="4"/>
      <c r="K16" s="2"/>
      <c r="L16" s="2"/>
      <c r="M16" s="2"/>
      <c r="N16" s="4"/>
      <c r="O16" s="2"/>
    </row>
    <row r="17" spans="2:18" ht="15" customHeight="1" thickBot="1" x14ac:dyDescent="0.3">
      <c r="B17" s="187"/>
      <c r="C17" s="44" t="s">
        <v>212</v>
      </c>
      <c r="D17" s="191"/>
      <c r="E17" s="192"/>
      <c r="F17" s="193"/>
      <c r="J17" s="8"/>
      <c r="K17" s="8"/>
      <c r="L17" s="8"/>
      <c r="M17" s="2"/>
      <c r="N17" s="8"/>
      <c r="O17" s="8"/>
      <c r="Q17" s="9"/>
      <c r="R17" s="10"/>
    </row>
    <row r="18" spans="2:18" ht="15" customHeight="1" thickBot="1" x14ac:dyDescent="0.3">
      <c r="B18" s="194" t="str">
        <f>IF(D21="Ciśnieniowy", "Przepływ (na wszystkie urządzenia), m3/h", "Przepływ (na wszystkie urządzenia, m3/h")</f>
        <v>Przepływ (na wszystkie urządzenia, m3/h</v>
      </c>
      <c r="C18" s="45" t="s">
        <v>66</v>
      </c>
      <c r="D18" s="52"/>
      <c r="E18" s="53"/>
      <c r="F18" s="55" t="str">
        <f>IF(D21="Ciśnieniem", "(Za wydajnoscią przepompowni)", "-")</f>
        <v>-</v>
      </c>
      <c r="J18" s="8"/>
      <c r="K18" s="11"/>
      <c r="L18" s="11"/>
      <c r="M18" s="2"/>
      <c r="N18" s="8"/>
      <c r="O18" s="8"/>
      <c r="Q18" s="12"/>
      <c r="R18" s="12"/>
    </row>
    <row r="19" spans="2:18" ht="15" customHeight="1" thickBot="1" x14ac:dyDescent="0.3">
      <c r="B19" s="195"/>
      <c r="C19" s="46" t="s">
        <v>193</v>
      </c>
      <c r="D19" s="52"/>
      <c r="E19" s="53"/>
      <c r="F19" s="54"/>
      <c r="J19" s="8"/>
      <c r="K19" s="8"/>
      <c r="L19" s="8"/>
      <c r="M19" s="2"/>
      <c r="N19" s="8"/>
      <c r="O19" s="8"/>
      <c r="Q19" s="10"/>
      <c r="R19" s="10"/>
    </row>
    <row r="20" spans="2:18" ht="15" customHeight="1" thickBot="1" x14ac:dyDescent="0.25">
      <c r="B20" s="196"/>
      <c r="C20" s="47" t="s">
        <v>68</v>
      </c>
      <c r="D20" s="197"/>
      <c r="E20" s="198"/>
      <c r="F20" s="199"/>
      <c r="J20" s="8"/>
      <c r="K20" s="8"/>
      <c r="L20" s="8"/>
      <c r="M20" s="2"/>
      <c r="N20" s="8"/>
      <c r="O20" s="8"/>
      <c r="Q20" s="68"/>
      <c r="R20" s="13"/>
    </row>
    <row r="21" spans="2:18" ht="15" customHeight="1" thickBot="1" x14ac:dyDescent="0.3">
      <c r="B21" s="200" t="s">
        <v>194</v>
      </c>
      <c r="C21" s="201"/>
      <c r="D21" s="50">
        <f>'[1]M-Combi'!D21</f>
        <v>0</v>
      </c>
      <c r="E21" s="202" t="str">
        <f>IF(D21="Ciśnieniem","Uwaga: Ciśnienie nadmierne nie więcej niż 1 m H2O", "-")</f>
        <v>-</v>
      </c>
      <c r="F21" s="203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04" t="s">
        <v>195</v>
      </c>
      <c r="C22" s="205"/>
      <c r="D22" s="206"/>
      <c r="E22" s="207"/>
      <c r="F22" s="208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15" t="s">
        <v>196</v>
      </c>
      <c r="C23" s="216"/>
      <c r="D23" s="217">
        <f>'[1]M-Combi'!D23</f>
        <v>0</v>
      </c>
      <c r="E23" s="218"/>
      <c r="F23" s="219"/>
      <c r="J23" s="8"/>
      <c r="K23" s="8"/>
      <c r="L23" s="8"/>
      <c r="M23" s="2"/>
      <c r="N23" s="8"/>
      <c r="O23" s="8"/>
      <c r="Q23" s="69"/>
      <c r="R23" s="12"/>
    </row>
    <row r="24" spans="2:18" ht="15" customHeight="1" thickBot="1" x14ac:dyDescent="0.25">
      <c r="B24" s="215" t="s">
        <v>197</v>
      </c>
      <c r="C24" s="216"/>
      <c r="D24" s="220"/>
      <c r="E24" s="221"/>
      <c r="F24" s="222"/>
      <c r="J24" s="8"/>
      <c r="K24" s="11"/>
      <c r="L24" s="11"/>
      <c r="M24" s="2"/>
      <c r="N24" s="8"/>
      <c r="O24" s="8"/>
      <c r="Q24" s="10"/>
      <c r="R24" s="10"/>
    </row>
    <row r="25" spans="2:18" ht="15" customHeight="1" thickBot="1" x14ac:dyDescent="0.3">
      <c r="B25" s="215" t="s">
        <v>198</v>
      </c>
      <c r="C25" s="223"/>
      <c r="D25" s="220"/>
      <c r="E25" s="192"/>
      <c r="F25" s="193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24" t="s">
        <v>211</v>
      </c>
      <c r="C26" s="225"/>
      <c r="D26" s="51">
        <f>'[1]M-Combi'!D26</f>
        <v>0</v>
      </c>
      <c r="E26" s="226"/>
      <c r="F26" s="227"/>
      <c r="J26" s="8"/>
      <c r="K26" s="8"/>
      <c r="L26" s="11"/>
      <c r="M26" s="2"/>
      <c r="N26" s="8"/>
      <c r="O26" s="8"/>
      <c r="Q26" s="12"/>
      <c r="R26" s="12"/>
    </row>
    <row r="27" spans="2:18" ht="15" customHeight="1" thickBot="1" x14ac:dyDescent="0.3">
      <c r="B27" s="228" t="s">
        <v>199</v>
      </c>
      <c r="C27" s="229"/>
      <c r="D27" s="230"/>
      <c r="E27" s="230"/>
      <c r="F27" s="181"/>
      <c r="J27" s="8"/>
      <c r="K27" s="11"/>
      <c r="L27" s="11"/>
      <c r="M27" s="2"/>
      <c r="N27" s="8"/>
      <c r="O27" s="8"/>
      <c r="Q27" s="10"/>
      <c r="R27" s="10"/>
    </row>
    <row r="28" spans="2:18" ht="15" customHeight="1" thickBot="1" x14ac:dyDescent="0.3">
      <c r="B28" s="231" t="s">
        <v>200</v>
      </c>
      <c r="C28" s="232"/>
      <c r="D28" s="233"/>
      <c r="E28" s="234"/>
      <c r="F28" s="235"/>
      <c r="J28" s="8"/>
      <c r="K28" s="8"/>
      <c r="L28" s="8"/>
      <c r="M28" s="2"/>
      <c r="N28" s="8"/>
      <c r="O28" s="8"/>
      <c r="Q28" s="68"/>
      <c r="R28" s="13"/>
    </row>
    <row r="29" spans="2:18" ht="15" customHeight="1" thickBot="1" x14ac:dyDescent="0.3">
      <c r="B29" s="194" t="s">
        <v>202</v>
      </c>
      <c r="C29" s="70" t="s">
        <v>203</v>
      </c>
      <c r="D29" s="209"/>
      <c r="E29" s="210"/>
      <c r="F29" s="211"/>
      <c r="J29" s="8"/>
      <c r="K29" s="8"/>
      <c r="L29" s="8"/>
      <c r="M29" s="2"/>
      <c r="N29" s="8"/>
      <c r="O29" s="8"/>
      <c r="Q29" s="14"/>
      <c r="R29" s="14"/>
    </row>
    <row r="30" spans="2:18" ht="15" customHeight="1" thickBot="1" x14ac:dyDescent="0.3">
      <c r="B30" s="195"/>
      <c r="C30" s="35" t="s">
        <v>204</v>
      </c>
      <c r="D30" s="212"/>
      <c r="E30" s="213"/>
      <c r="F30" s="214"/>
      <c r="J30" s="8"/>
      <c r="K30" s="8"/>
      <c r="L30" s="8"/>
      <c r="M30" s="2"/>
      <c r="N30" s="8"/>
      <c r="O30" s="8"/>
      <c r="Q30" s="12"/>
      <c r="R30" s="12"/>
    </row>
    <row r="31" spans="2:18" ht="15" customHeight="1" thickBot="1" x14ac:dyDescent="0.25">
      <c r="B31" s="236" t="s">
        <v>210</v>
      </c>
      <c r="C31" s="237"/>
      <c r="D31" s="237"/>
      <c r="E31" s="237"/>
      <c r="F31" s="238"/>
      <c r="J31" s="8"/>
      <c r="K31" s="8"/>
      <c r="L31" s="8"/>
      <c r="M31" s="2"/>
      <c r="N31" s="8"/>
      <c r="O31" s="8"/>
      <c r="Q31" s="10"/>
      <c r="R31" s="10"/>
    </row>
    <row r="32" spans="2:18" ht="26.25" customHeight="1" thickBot="1" x14ac:dyDescent="0.25">
      <c r="B32" s="239" t="s">
        <v>201</v>
      </c>
      <c r="C32" s="240"/>
      <c r="D32" s="32">
        <f>'[1]M-Combi'!D32</f>
        <v>0</v>
      </c>
      <c r="E32" s="33" t="str">
        <f>IF(D32="Zewnątrz", "Temperatura otoczenia, ºC", "-")</f>
        <v>-</v>
      </c>
      <c r="F32" s="34"/>
      <c r="J32" s="8"/>
      <c r="K32" s="8"/>
      <c r="L32" s="8"/>
      <c r="M32" s="2"/>
      <c r="N32" s="8"/>
      <c r="O32" s="8"/>
      <c r="Q32" s="31"/>
      <c r="R32" s="31"/>
    </row>
    <row r="33" spans="2:18" ht="15" customHeight="1" thickBot="1" x14ac:dyDescent="0.25">
      <c r="B33" s="241" t="str">
        <f>IF(D32="Wewnątrz", "Wymiary budynku (Długość*Szerokość*Wysokosć), m", "-")</f>
        <v>-</v>
      </c>
      <c r="C33" s="242"/>
      <c r="D33" s="243"/>
      <c r="E33" s="244"/>
      <c r="F33" s="245"/>
      <c r="J33" s="8"/>
      <c r="K33" s="8"/>
      <c r="L33" s="8"/>
      <c r="M33" s="2"/>
      <c r="N33" s="8"/>
      <c r="O33" s="8"/>
      <c r="Q33" s="31"/>
      <c r="R33" s="31"/>
    </row>
    <row r="34" spans="2:18" ht="15" customHeight="1" thickBot="1" x14ac:dyDescent="0.25">
      <c r="B34" s="246" t="s">
        <v>205</v>
      </c>
      <c r="C34" s="247"/>
      <c r="D34" s="248"/>
      <c r="E34" s="249"/>
      <c r="F34" s="250"/>
      <c r="J34" s="8"/>
      <c r="K34" s="8"/>
      <c r="L34" s="8"/>
      <c r="M34" s="2"/>
      <c r="N34" s="8"/>
      <c r="O34" s="8"/>
      <c r="Q34" s="31"/>
      <c r="R34" s="31"/>
    </row>
    <row r="35" spans="2:18" ht="15" customHeight="1" thickBot="1" x14ac:dyDescent="0.25">
      <c r="B35" s="180"/>
      <c r="C35" s="181"/>
      <c r="D35" s="251"/>
      <c r="E35" s="252"/>
      <c r="F35" s="253"/>
      <c r="J35" s="8"/>
      <c r="K35" s="8"/>
      <c r="L35" s="8"/>
      <c r="M35" s="2"/>
      <c r="N35" s="8"/>
      <c r="O35" s="8"/>
      <c r="Q35" s="12"/>
      <c r="R35" s="12"/>
    </row>
    <row r="36" spans="2:18" ht="15" customHeight="1" thickBot="1" x14ac:dyDescent="0.3">
      <c r="B36" s="21" t="s">
        <v>206</v>
      </c>
      <c r="C36" s="21"/>
      <c r="D36" s="71"/>
      <c r="E36" s="71"/>
      <c r="F36" s="71"/>
      <c r="J36" s="8"/>
      <c r="K36" s="8"/>
      <c r="L36" s="8"/>
      <c r="M36" s="2"/>
      <c r="N36" s="8"/>
      <c r="O36" s="8"/>
      <c r="Q36" s="15"/>
      <c r="R36" s="15"/>
    </row>
    <row r="37" spans="2:18" ht="16.5" customHeight="1" thickBot="1" x14ac:dyDescent="0.3">
      <c r="B37" s="42" t="s">
        <v>207</v>
      </c>
      <c r="C37" s="17"/>
      <c r="D37" s="16"/>
      <c r="E37" s="17"/>
      <c r="F37" s="17"/>
      <c r="J37" s="8"/>
      <c r="K37" s="8"/>
      <c r="L37" s="8"/>
      <c r="M37" s="2"/>
      <c r="N37" s="8"/>
      <c r="O37" s="8"/>
      <c r="Q37" s="10"/>
      <c r="R37" s="10"/>
    </row>
    <row r="38" spans="2:18" s="2" customFormat="1" ht="15" customHeight="1" thickBot="1" x14ac:dyDescent="0.3">
      <c r="B38" s="42" t="s">
        <v>208</v>
      </c>
      <c r="C38" s="17"/>
      <c r="D38" s="16"/>
      <c r="E38" s="17"/>
      <c r="F38" s="17"/>
      <c r="J38" s="8"/>
      <c r="K38" s="8"/>
      <c r="L38" s="8"/>
      <c r="N38" s="8"/>
      <c r="O38" s="8"/>
      <c r="Q38" s="18"/>
      <c r="R38" s="18"/>
    </row>
    <row r="39" spans="2:18" s="2" customFormat="1" ht="15" customHeight="1" thickBot="1" x14ac:dyDescent="0.3">
      <c r="B39" s="16" t="s">
        <v>209</v>
      </c>
      <c r="C39" s="21"/>
      <c r="D39" s="22"/>
      <c r="E39" s="21"/>
      <c r="F39" s="21"/>
      <c r="J39" s="8"/>
      <c r="K39" s="8"/>
      <c r="L39" s="8"/>
      <c r="N39" s="8"/>
      <c r="O39" s="8"/>
      <c r="Q39" s="19"/>
      <c r="R39" s="19"/>
    </row>
    <row r="40" spans="2:18" ht="15" hidden="1" customHeight="1" thickBot="1" x14ac:dyDescent="0.4">
      <c r="C40" s="21"/>
      <c r="D40" s="22"/>
      <c r="E40" s="21"/>
      <c r="F40" s="21"/>
      <c r="J40" s="11" t="s">
        <v>2</v>
      </c>
      <c r="K40" s="8" t="s">
        <v>61</v>
      </c>
      <c r="L40" s="8"/>
      <c r="M40" s="2"/>
      <c r="N40" s="8" t="s">
        <v>31</v>
      </c>
      <c r="O40" s="8"/>
      <c r="Q40" s="10" t="s">
        <v>56</v>
      </c>
      <c r="R40" s="10" t="s">
        <v>52</v>
      </c>
    </row>
    <row r="41" spans="2:18" ht="15" hidden="1" customHeight="1" thickBot="1" x14ac:dyDescent="0.3">
      <c r="B41" s="23"/>
      <c r="C41" s="21"/>
      <c r="D41" s="22"/>
      <c r="F41" s="21"/>
      <c r="J41" s="11"/>
      <c r="K41" s="8" t="s">
        <v>3</v>
      </c>
      <c r="L41" s="8"/>
      <c r="M41" s="2"/>
      <c r="N41" s="8" t="s">
        <v>32</v>
      </c>
      <c r="O41" s="8"/>
      <c r="Q41" s="13" t="s">
        <v>57</v>
      </c>
      <c r="R41" s="13" t="s">
        <v>43</v>
      </c>
    </row>
    <row r="42" spans="2:18" ht="15" hidden="1" customHeight="1" thickBot="1" x14ac:dyDescent="0.3">
      <c r="B42" s="22"/>
      <c r="C42" s="21"/>
      <c r="D42" s="21"/>
      <c r="E42" s="21"/>
      <c r="F42" s="21"/>
      <c r="J42" s="11"/>
      <c r="K42" s="8" t="s">
        <v>4</v>
      </c>
      <c r="L42" s="8" t="s">
        <v>52</v>
      </c>
      <c r="M42" s="2"/>
      <c r="N42" s="8" t="s">
        <v>35</v>
      </c>
      <c r="O42" s="8"/>
      <c r="Q42" s="12" t="s">
        <v>58</v>
      </c>
      <c r="R42" s="12" t="s">
        <v>43</v>
      </c>
    </row>
    <row r="43" spans="2:18" ht="15" hidden="1" customHeight="1" thickBot="1" x14ac:dyDescent="0.4">
      <c r="B43" s="20"/>
      <c r="C43" s="21"/>
      <c r="D43" s="24"/>
      <c r="E43" s="21"/>
      <c r="F43" s="21"/>
      <c r="J43" s="11" t="s">
        <v>5</v>
      </c>
      <c r="K43" s="8" t="s">
        <v>77</v>
      </c>
      <c r="L43" s="8" t="s">
        <v>91</v>
      </c>
      <c r="M43" s="2"/>
      <c r="N43" s="8" t="s">
        <v>36</v>
      </c>
      <c r="O43" s="8" t="s">
        <v>37</v>
      </c>
      <c r="Q43" s="10" t="s">
        <v>56</v>
      </c>
      <c r="R43" s="10" t="s">
        <v>52</v>
      </c>
    </row>
    <row r="44" spans="2:18" ht="15" hidden="1" customHeight="1" thickBot="1" x14ac:dyDescent="0.3">
      <c r="B44" s="20"/>
      <c r="C44" s="21"/>
      <c r="D44" s="22"/>
      <c r="E44" s="21"/>
      <c r="F44" s="21"/>
      <c r="J44" s="11"/>
      <c r="K44" s="8" t="s">
        <v>76</v>
      </c>
      <c r="L44" s="8" t="s">
        <v>52</v>
      </c>
      <c r="M44" s="2"/>
      <c r="N44" s="8"/>
      <c r="O44" s="8" t="s">
        <v>38</v>
      </c>
      <c r="Q44" s="13" t="s">
        <v>57</v>
      </c>
      <c r="R44" s="13" t="s">
        <v>49</v>
      </c>
    </row>
    <row r="45" spans="2:18" ht="15" hidden="1" customHeight="1" thickBot="1" x14ac:dyDescent="0.3">
      <c r="B45" s="20"/>
      <c r="C45" s="21"/>
      <c r="D45" s="22"/>
      <c r="F45" s="25"/>
      <c r="J45" s="11" t="s">
        <v>30</v>
      </c>
      <c r="K45" s="8" t="s">
        <v>78</v>
      </c>
      <c r="L45" s="8"/>
      <c r="M45" s="2"/>
      <c r="N45" s="8"/>
      <c r="O45" s="8" t="s">
        <v>53</v>
      </c>
      <c r="Q45" s="12" t="s">
        <v>58</v>
      </c>
      <c r="R45" s="12" t="s">
        <v>49</v>
      </c>
    </row>
    <row r="46" spans="2:18" ht="15" hidden="1" customHeight="1" thickBot="1" x14ac:dyDescent="0.3">
      <c r="B46" s="21"/>
      <c r="C46" s="21"/>
      <c r="D46" s="21"/>
      <c r="F46" s="25"/>
      <c r="J46" s="8"/>
      <c r="K46" s="8" t="s">
        <v>79</v>
      </c>
      <c r="L46" s="8"/>
      <c r="M46" s="2"/>
      <c r="N46" s="8" t="s">
        <v>30</v>
      </c>
      <c r="O46" s="8" t="s">
        <v>48</v>
      </c>
      <c r="Q46" s="10" t="s">
        <v>56</v>
      </c>
      <c r="R46" s="10" t="s">
        <v>52</v>
      </c>
    </row>
    <row r="47" spans="2:18" ht="15" hidden="1" customHeight="1" thickBot="1" x14ac:dyDescent="0.3">
      <c r="B47" s="20"/>
      <c r="C47" s="21"/>
      <c r="D47" s="21"/>
      <c r="E47" s="21"/>
      <c r="F47" s="21"/>
      <c r="J47" s="8" t="s">
        <v>6</v>
      </c>
      <c r="K47" s="8"/>
      <c r="L47" s="8"/>
      <c r="M47" s="2"/>
      <c r="N47" s="8"/>
      <c r="O47" s="8" t="s">
        <v>21</v>
      </c>
      <c r="Q47" s="13" t="s">
        <v>57</v>
      </c>
      <c r="R47" s="13" t="s">
        <v>54</v>
      </c>
    </row>
    <row r="48" spans="2:18" ht="15" hidden="1" customHeight="1" thickBot="1" x14ac:dyDescent="0.3">
      <c r="B48" s="20"/>
      <c r="C48" s="21"/>
      <c r="D48" s="22"/>
      <c r="E48" s="21"/>
      <c r="F48" s="21"/>
      <c r="J48" s="8" t="s">
        <v>55</v>
      </c>
      <c r="K48" s="8"/>
      <c r="L48" s="8"/>
      <c r="M48" s="2"/>
      <c r="N48" s="26" t="s">
        <v>39</v>
      </c>
      <c r="O48" s="26"/>
      <c r="Q48" s="12" t="s">
        <v>58</v>
      </c>
      <c r="R48" s="12" t="s">
        <v>54</v>
      </c>
    </row>
    <row r="49" spans="2:18" ht="15" hidden="1" customHeight="1" thickBot="1" x14ac:dyDescent="0.3">
      <c r="B49" s="21"/>
      <c r="C49" s="21"/>
      <c r="D49" s="21"/>
      <c r="E49" s="21"/>
      <c r="F49" s="21"/>
      <c r="J49" s="11" t="s">
        <v>7</v>
      </c>
      <c r="K49" s="8" t="s">
        <v>8</v>
      </c>
      <c r="L49" s="8"/>
      <c r="M49" s="2"/>
      <c r="N49" s="8" t="s">
        <v>18</v>
      </c>
      <c r="O49" s="8" t="s">
        <v>20</v>
      </c>
      <c r="Q49" s="10" t="s">
        <v>56</v>
      </c>
      <c r="R49" s="10" t="s">
        <v>52</v>
      </c>
    </row>
    <row r="50" spans="2:18" ht="15" hidden="1" customHeight="1" thickBot="1" x14ac:dyDescent="0.25">
      <c r="J50" s="11"/>
      <c r="K50" s="8" t="s">
        <v>9</v>
      </c>
      <c r="L50" s="8"/>
      <c r="M50" s="2"/>
      <c r="N50" s="8"/>
      <c r="O50" s="8" t="s">
        <v>21</v>
      </c>
      <c r="Q50" s="13" t="s">
        <v>57</v>
      </c>
      <c r="R50" s="13" t="s">
        <v>28</v>
      </c>
    </row>
    <row r="51" spans="2:18" ht="15" hidden="1" customHeight="1" thickBot="1" x14ac:dyDescent="0.25">
      <c r="J51" s="11"/>
      <c r="K51" s="8" t="s">
        <v>10</v>
      </c>
      <c r="L51" s="8"/>
      <c r="M51" s="2"/>
      <c r="N51" s="8" t="s">
        <v>40</v>
      </c>
      <c r="O51" s="8"/>
      <c r="Q51" s="12" t="s">
        <v>58</v>
      </c>
      <c r="R51" s="12" t="s">
        <v>28</v>
      </c>
    </row>
    <row r="52" spans="2:18" ht="15" hidden="1" customHeight="1" thickBot="1" x14ac:dyDescent="0.25">
      <c r="J52" s="11" t="s">
        <v>33</v>
      </c>
      <c r="K52" s="8" t="s">
        <v>50</v>
      </c>
      <c r="L52" s="8"/>
      <c r="M52" s="2"/>
      <c r="N52" s="26" t="s">
        <v>23</v>
      </c>
      <c r="O52" s="8"/>
    </row>
    <row r="53" spans="2:18" ht="15" hidden="1" customHeight="1" thickBot="1" x14ac:dyDescent="0.25">
      <c r="J53" s="11"/>
      <c r="K53" s="8" t="s">
        <v>51</v>
      </c>
      <c r="L53" s="8"/>
      <c r="M53" s="2"/>
      <c r="N53" s="8" t="s">
        <v>41</v>
      </c>
      <c r="O53" s="8"/>
    </row>
    <row r="54" spans="2:18" ht="15" hidden="1" customHeight="1" thickBot="1" x14ac:dyDescent="0.25">
      <c r="J54" s="11"/>
      <c r="K54" s="8"/>
      <c r="L54" s="8"/>
      <c r="M54" s="2"/>
      <c r="N54" s="8" t="s">
        <v>42</v>
      </c>
      <c r="O54" s="8"/>
    </row>
    <row r="55" spans="2:18" ht="15" hidden="1" customHeight="1" thickBot="1" x14ac:dyDescent="0.25">
      <c r="B55" s="20"/>
      <c r="D55" s="22"/>
      <c r="J55" s="11"/>
      <c r="K55" s="8"/>
      <c r="L55" s="8"/>
      <c r="M55" s="2"/>
      <c r="N55" s="8" t="s">
        <v>43</v>
      </c>
      <c r="O55" s="8" t="s">
        <v>44</v>
      </c>
    </row>
    <row r="56" spans="2:18" ht="15" hidden="1" customHeight="1" thickBot="1" x14ac:dyDescent="0.25">
      <c r="J56" s="8" t="s">
        <v>11</v>
      </c>
      <c r="K56" s="8" t="s">
        <v>12</v>
      </c>
      <c r="L56" s="8"/>
      <c r="M56" s="2"/>
      <c r="N56" s="8"/>
      <c r="O56" s="8" t="s">
        <v>45</v>
      </c>
    </row>
    <row r="57" spans="2:18" ht="15" hidden="1" customHeight="1" thickBot="1" x14ac:dyDescent="0.25">
      <c r="D57" s="137"/>
      <c r="E57" s="137"/>
      <c r="F57" s="22"/>
      <c r="J57" s="8"/>
      <c r="K57" s="8" t="s">
        <v>13</v>
      </c>
      <c r="L57" s="8"/>
      <c r="M57" s="2"/>
      <c r="N57" s="8" t="s">
        <v>46</v>
      </c>
      <c r="O57" s="8"/>
    </row>
    <row r="58" spans="2:18" ht="15" hidden="1" thickBot="1" x14ac:dyDescent="0.25">
      <c r="D58" s="137"/>
      <c r="E58" s="137"/>
      <c r="F58" s="20"/>
      <c r="J58" s="8"/>
      <c r="K58" s="8" t="s">
        <v>14</v>
      </c>
      <c r="L58" s="8"/>
      <c r="M58" s="2"/>
      <c r="N58" s="8" t="s">
        <v>47</v>
      </c>
      <c r="O58" s="8"/>
    </row>
    <row r="59" spans="2:18" ht="15" hidden="1" thickBot="1" x14ac:dyDescent="0.25">
      <c r="F59" s="20"/>
      <c r="J59" s="8"/>
      <c r="K59" s="8" t="s">
        <v>15</v>
      </c>
      <c r="L59" s="8"/>
      <c r="M59" s="2"/>
      <c r="N59" s="8" t="s">
        <v>28</v>
      </c>
      <c r="O59" s="8" t="s">
        <v>20</v>
      </c>
    </row>
    <row r="60" spans="2:18" ht="15" hidden="1" thickBot="1" x14ac:dyDescent="0.25">
      <c r="D60" s="153"/>
      <c r="E60" s="137"/>
      <c r="F60" s="137"/>
      <c r="J60" s="8"/>
      <c r="K60" s="8" t="s">
        <v>82</v>
      </c>
      <c r="L60" s="8"/>
      <c r="M60" s="2"/>
      <c r="N60" s="8"/>
      <c r="O60" s="8"/>
    </row>
    <row r="61" spans="2:18" ht="15" hidden="1" customHeight="1" thickBot="1" x14ac:dyDescent="0.25">
      <c r="D61" s="136"/>
      <c r="E61" s="137"/>
      <c r="F61" s="22"/>
      <c r="J61" s="8"/>
      <c r="K61" s="8"/>
      <c r="L61" s="8"/>
      <c r="M61" s="2"/>
      <c r="N61" s="8"/>
      <c r="O61" s="8"/>
    </row>
    <row r="62" spans="2:18" ht="15" hidden="1" thickBot="1" x14ac:dyDescent="0.25">
      <c r="D62" s="136"/>
      <c r="E62" s="137"/>
      <c r="F62" s="22"/>
      <c r="J62" s="8"/>
      <c r="K62" s="8"/>
      <c r="L62" s="8"/>
      <c r="M62" s="2"/>
      <c r="N62" s="8"/>
      <c r="O62" s="8"/>
    </row>
    <row r="63" spans="2:18" ht="15" hidden="1" customHeight="1" thickBot="1" x14ac:dyDescent="0.25">
      <c r="J63" s="8"/>
      <c r="K63" s="8"/>
      <c r="L63" s="8"/>
      <c r="M63" s="2"/>
      <c r="N63" s="8"/>
      <c r="O63" s="8" t="s">
        <v>21</v>
      </c>
    </row>
    <row r="64" spans="2:18" ht="15" hidden="1" customHeight="1" thickBot="1" x14ac:dyDescent="0.25">
      <c r="J64" s="8" t="s">
        <v>16</v>
      </c>
      <c r="K64" s="8" t="s">
        <v>17</v>
      </c>
      <c r="L64" s="8"/>
      <c r="M64" s="2"/>
      <c r="N64" s="27"/>
      <c r="O64" s="27"/>
    </row>
    <row r="65" spans="10:15" ht="15.75" hidden="1" customHeight="1" thickBot="1" x14ac:dyDescent="0.25">
      <c r="J65" s="8" t="s">
        <v>18</v>
      </c>
      <c r="K65" s="8" t="s">
        <v>19</v>
      </c>
      <c r="L65" s="8" t="s">
        <v>20</v>
      </c>
      <c r="M65" s="2" t="s">
        <v>22</v>
      </c>
      <c r="N65" s="8" t="s">
        <v>20</v>
      </c>
      <c r="O65" s="2" t="s">
        <v>62</v>
      </c>
    </row>
    <row r="66" spans="10:15" ht="15" hidden="1" customHeight="1" thickBot="1" x14ac:dyDescent="0.25">
      <c r="J66" s="8"/>
      <c r="K66" s="8"/>
      <c r="L66" s="8" t="s">
        <v>21</v>
      </c>
      <c r="M66" s="2" t="s">
        <v>52</v>
      </c>
      <c r="N66" s="8" t="s">
        <v>21</v>
      </c>
      <c r="O66" s="2" t="s">
        <v>52</v>
      </c>
    </row>
    <row r="67" spans="10:15" ht="15" hidden="1" customHeight="1" thickBot="1" x14ac:dyDescent="0.25">
      <c r="J67" s="28" t="s">
        <v>22</v>
      </c>
      <c r="K67" s="8" t="s">
        <v>63</v>
      </c>
      <c r="L67" s="8"/>
      <c r="M67" s="2"/>
      <c r="N67" s="8"/>
      <c r="O67" s="2"/>
    </row>
    <row r="68" spans="10:15" ht="15" hidden="1" customHeight="1" thickBot="1" x14ac:dyDescent="0.25">
      <c r="J68" s="8" t="s">
        <v>52</v>
      </c>
      <c r="K68" s="8"/>
      <c r="L68" s="8"/>
      <c r="M68" s="2"/>
      <c r="N68" s="2"/>
      <c r="O68" s="2"/>
    </row>
    <row r="69" spans="10:15" ht="15" hidden="1" customHeight="1" thickBot="1" x14ac:dyDescent="0.25">
      <c r="J69" s="8" t="s">
        <v>23</v>
      </c>
      <c r="K69" s="8" t="s">
        <v>24</v>
      </c>
      <c r="L69" s="8"/>
      <c r="M69" s="2"/>
      <c r="N69" s="2"/>
      <c r="O69" s="2"/>
    </row>
    <row r="70" spans="10:15" ht="15" hidden="1" customHeight="1" thickBot="1" x14ac:dyDescent="0.25">
      <c r="J70" s="8"/>
      <c r="K70" s="8" t="s">
        <v>83</v>
      </c>
      <c r="L70" s="8"/>
      <c r="M70" s="2"/>
      <c r="N70" s="2"/>
      <c r="O70" s="2"/>
    </row>
    <row r="71" spans="10:15" ht="15" hidden="1" customHeight="1" thickBot="1" x14ac:dyDescent="0.25">
      <c r="J71" s="8"/>
      <c r="K71" s="8" t="s">
        <v>25</v>
      </c>
      <c r="L71" s="8"/>
      <c r="M71" s="2"/>
      <c r="N71" s="2"/>
      <c r="O71" s="2"/>
    </row>
    <row r="72" spans="10:15" ht="15" hidden="1" customHeight="1" thickBot="1" x14ac:dyDescent="0.25">
      <c r="J72" s="8"/>
      <c r="K72" s="8" t="s">
        <v>26</v>
      </c>
      <c r="L72" s="8"/>
      <c r="M72" s="2"/>
      <c r="N72" s="2"/>
      <c r="O72" s="2"/>
    </row>
    <row r="73" spans="10:15" ht="15" hidden="1" customHeight="1" thickBot="1" x14ac:dyDescent="0.25">
      <c r="J73" s="8"/>
      <c r="K73" s="8" t="s">
        <v>27</v>
      </c>
      <c r="L73" s="8"/>
      <c r="M73" s="2"/>
      <c r="N73" s="2"/>
      <c r="O73" s="2"/>
    </row>
    <row r="74" spans="10:15" ht="15" hidden="1" customHeight="1" thickBot="1" x14ac:dyDescent="0.25">
      <c r="J74" s="8" t="s">
        <v>28</v>
      </c>
      <c r="K74" s="8" t="s">
        <v>20</v>
      </c>
      <c r="L74" s="8" t="s">
        <v>59</v>
      </c>
      <c r="M74" s="2"/>
      <c r="N74" s="2"/>
      <c r="O74" s="2"/>
    </row>
    <row r="75" spans="10:15" ht="15" hidden="1" customHeight="1" thickBot="1" x14ac:dyDescent="0.25">
      <c r="J75" s="8"/>
      <c r="K75" s="8" t="s">
        <v>21</v>
      </c>
      <c r="L75" s="8" t="s">
        <v>52</v>
      </c>
      <c r="M75" s="2"/>
      <c r="N75" s="2"/>
      <c r="O75" s="2"/>
    </row>
    <row r="76" spans="10:15" ht="15" hidden="1" thickBot="1" x14ac:dyDescent="0.25">
      <c r="J76" s="8"/>
      <c r="K76" s="8" t="s">
        <v>20</v>
      </c>
      <c r="L76" s="8" t="s">
        <v>60</v>
      </c>
      <c r="M76" s="2"/>
      <c r="N76" s="2"/>
      <c r="O76" s="2"/>
    </row>
    <row r="77" spans="10:15" ht="15" hidden="1" customHeight="1" thickBot="1" x14ac:dyDescent="0.25">
      <c r="J77" s="8"/>
      <c r="K77" s="8" t="s">
        <v>21</v>
      </c>
      <c r="L77" s="8" t="s">
        <v>52</v>
      </c>
      <c r="M77" s="2"/>
      <c r="N77" s="2"/>
      <c r="O77" s="2"/>
    </row>
    <row r="78" spans="10:15" ht="15" hidden="1" customHeight="1" thickBot="1" x14ac:dyDescent="0.25">
      <c r="J78" s="8" t="s">
        <v>29</v>
      </c>
      <c r="K78" s="8"/>
      <c r="L78" s="8"/>
      <c r="M78" s="2"/>
      <c r="N78" s="2"/>
      <c r="O78" s="2"/>
    </row>
    <row r="79" spans="10:15" ht="14.25" hidden="1" customHeight="1" x14ac:dyDescent="0.2"/>
    <row r="80" spans="10:15" ht="14.25" hidden="1" customHeight="1" x14ac:dyDescent="0.2"/>
    <row r="81" ht="15" hidden="1" customHeight="1" x14ac:dyDescent="0.2"/>
    <row r="85" ht="14.25" hidden="1" customHeight="1" x14ac:dyDescent="0.2"/>
    <row r="88" ht="15" hidden="1" customHeight="1" x14ac:dyDescent="0.2"/>
    <row r="89" ht="15" hidden="1" customHeight="1" x14ac:dyDescent="0.2"/>
    <row r="91" ht="1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5" hidden="1" customHeight="1" x14ac:dyDescent="0.2"/>
    <row r="101" ht="14.25" hidden="1" customHeight="1" x14ac:dyDescent="0.2"/>
    <row r="107" ht="15" hidden="1" customHeight="1" x14ac:dyDescent="0.2"/>
    <row r="112" ht="14.25" hidden="1" customHeight="1" x14ac:dyDescent="0.2"/>
    <row r="121" ht="14.25" hidden="1" customHeight="1" x14ac:dyDescent="0.2"/>
    <row r="128" ht="14.25" hidden="1" customHeight="1" x14ac:dyDescent="0.2"/>
    <row r="133" ht="14.25" hidden="1" customHeight="1" x14ac:dyDescent="0.2"/>
    <row r="134" ht="15" hidden="1" customHeight="1" x14ac:dyDescent="0.2"/>
    <row r="136" ht="15" hidden="1" customHeight="1" x14ac:dyDescent="0.2"/>
    <row r="137" ht="15" hidden="1" customHeight="1" x14ac:dyDescent="0.2"/>
    <row r="151" ht="15" hidden="1" customHeight="1" x14ac:dyDescent="0.2"/>
    <row r="152" ht="14.25" hidden="1" customHeight="1" x14ac:dyDescent="0.2"/>
    <row r="153" ht="14.25" hidden="1" customHeight="1" x14ac:dyDescent="0.2"/>
    <row r="154" x14ac:dyDescent="0.2"/>
    <row r="155" x14ac:dyDescent="0.2"/>
    <row r="156" x14ac:dyDescent="0.2"/>
    <row r="157" x14ac:dyDescent="0.2"/>
  </sheetData>
  <mergeCells count="44">
    <mergeCell ref="D57:E57"/>
    <mergeCell ref="D58:E58"/>
    <mergeCell ref="D60:F60"/>
    <mergeCell ref="D61:E61"/>
    <mergeCell ref="D62:E62"/>
    <mergeCell ref="B31:F31"/>
    <mergeCell ref="B32:C32"/>
    <mergeCell ref="B33:C33"/>
    <mergeCell ref="D33:F33"/>
    <mergeCell ref="B34:C35"/>
    <mergeCell ref="D34:F35"/>
    <mergeCell ref="B29:B30"/>
    <mergeCell ref="D29:F29"/>
    <mergeCell ref="D30:F30"/>
    <mergeCell ref="B23:C23"/>
    <mergeCell ref="D23:F23"/>
    <mergeCell ref="B24:C24"/>
    <mergeCell ref="D24:F24"/>
    <mergeCell ref="B25:C25"/>
    <mergeCell ref="D25:F25"/>
    <mergeCell ref="B26:C26"/>
    <mergeCell ref="E26:F26"/>
    <mergeCell ref="B27:F27"/>
    <mergeCell ref="B28:C28"/>
    <mergeCell ref="D28:F28"/>
    <mergeCell ref="B18:B20"/>
    <mergeCell ref="D20:F20"/>
    <mergeCell ref="B21:C21"/>
    <mergeCell ref="E21:F21"/>
    <mergeCell ref="B22:C22"/>
    <mergeCell ref="D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type="list" allowBlank="1" showInputMessage="1" showErrorMessage="1" sqref="H3" xr:uid="{00000000-0002-0000-0400-000000000000}">
      <formula1>"RUS, ENG, US ENG, POL"</formula1>
    </dataValidation>
    <dataValidation allowBlank="1" showErrorMessage="1" prompt="Please note that our dewatering equipment is not designed to be used at a temperature below 0 C." sqref="D32" xr:uid="{00000000-0002-0000-0400-000001000000}"/>
    <dataValidation allowBlank="1" showErrorMessage="1" prompt="Please indicate Cl- concentration if it is higher than 300 mg/l." sqref="D9:D14" xr:uid="{00000000-0002-0000-0400-000002000000}"/>
    <dataValidation allowBlank="1" showInputMessage="1" showErrorMessage="1" prompt="Please note that by default screws are made of wear-resistant carbon steel." sqref="D26" xr:uid="{00000000-0002-0000-0400-000003000000}"/>
    <dataValidation type="list" allowBlank="1" showInputMessage="1" showErrorMessage="1" sqref="D41" xr:uid="{00000000-0002-0000-0400-000004000000}">
      <formula1>Material</formula1>
    </dataValidation>
    <dataValidation type="list" allowBlank="1" showInputMessage="1" showErrorMessage="1" sqref="F61 D43 D45 D39:D40" xr:uid="{00000000-0002-0000-0400-000005000000}">
      <formula1>Yes_No</formula1>
    </dataValidation>
    <dataValidation type="list" allowBlank="1" showInputMessage="1" showErrorMessage="1" sqref="D44" xr:uid="{00000000-0002-0000-0400-000006000000}">
      <formula1>Motor_reductor</formula1>
    </dataValidation>
    <dataValidation allowBlank="1" showErrorMessage="1" sqref="D21" xr:uid="{00000000-0002-0000-0400-000007000000}"/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M-Comby</vt:lpstr>
      <vt:lpstr>RUS</vt:lpstr>
      <vt:lpstr>ENG</vt:lpstr>
      <vt:lpstr>US ENG</vt:lpstr>
      <vt:lpstr>POL</vt:lpstr>
      <vt:lpstr>'M-Comby'!Automatisation</vt:lpstr>
      <vt:lpstr>POL!Automatisation</vt:lpstr>
      <vt:lpstr>RUS!Automatisation</vt:lpstr>
      <vt:lpstr>'US ENG'!Automatisation</vt:lpstr>
      <vt:lpstr>Automatisation</vt:lpstr>
      <vt:lpstr>'M-Comby'!Discharge_height</vt:lpstr>
      <vt:lpstr>POL!Discharge_height</vt:lpstr>
      <vt:lpstr>RUS!Discharge_height</vt:lpstr>
      <vt:lpstr>'US ENG'!Discharge_height</vt:lpstr>
      <vt:lpstr>Discharge_height</vt:lpstr>
      <vt:lpstr>'M-Comby'!Filtering_mesh</vt:lpstr>
      <vt:lpstr>POL!Filtering_mesh</vt:lpstr>
      <vt:lpstr>RUS!Filtering_mesh</vt:lpstr>
      <vt:lpstr>'US ENG'!Filtering_mesh</vt:lpstr>
      <vt:lpstr>Filtering_mesh</vt:lpstr>
      <vt:lpstr>'M-Comby'!Hydraulics2</vt:lpstr>
      <vt:lpstr>POL!Hydraulics2</vt:lpstr>
      <vt:lpstr>RUS!Hydraulics2</vt:lpstr>
      <vt:lpstr>'US ENG'!Hydraulics2</vt:lpstr>
      <vt:lpstr>Hydraulics2</vt:lpstr>
      <vt:lpstr>'M-Comby'!Installation</vt:lpstr>
      <vt:lpstr>POL!Installation</vt:lpstr>
      <vt:lpstr>RUS!Installation</vt:lpstr>
      <vt:lpstr>'US ENG'!Installation</vt:lpstr>
      <vt:lpstr>Installation</vt:lpstr>
      <vt:lpstr>'M-Comby'!Location</vt:lpstr>
      <vt:lpstr>POL!Location</vt:lpstr>
      <vt:lpstr>RUS!Location</vt:lpstr>
      <vt:lpstr>'US ENG'!Location</vt:lpstr>
      <vt:lpstr>Location</vt:lpstr>
      <vt:lpstr>'M-Comby'!Material</vt:lpstr>
      <vt:lpstr>POL!Material</vt:lpstr>
      <vt:lpstr>RUS!Material</vt:lpstr>
      <vt:lpstr>'US ENG'!Material</vt:lpstr>
      <vt:lpstr>Material</vt:lpstr>
      <vt:lpstr>'M-Comby'!Motor_reductor</vt:lpstr>
      <vt:lpstr>POL!Motor_reductor</vt:lpstr>
      <vt:lpstr>RUS!Motor_reductor</vt:lpstr>
      <vt:lpstr>'US ENG'!Motor_reductor</vt:lpstr>
      <vt:lpstr>Motor_reductor</vt:lpstr>
      <vt:lpstr>'M-Comby'!RVO</vt:lpstr>
      <vt:lpstr>POL!RVO</vt:lpstr>
      <vt:lpstr>RUS!RVO</vt:lpstr>
      <vt:lpstr>'US ENG'!RVO</vt:lpstr>
      <vt:lpstr>RVO</vt:lpstr>
      <vt:lpstr>'M-Comby'!Screw_type</vt:lpstr>
      <vt:lpstr>POL!Screw_type</vt:lpstr>
      <vt:lpstr>RUS!Screw_type</vt:lpstr>
      <vt:lpstr>'US ENG'!Screw_type</vt:lpstr>
      <vt:lpstr>Screw_type</vt:lpstr>
      <vt:lpstr>'M-Comby'!WW_feeding</vt:lpstr>
      <vt:lpstr>POL!WW_feeding</vt:lpstr>
      <vt:lpstr>RUS!WW_feeding</vt:lpstr>
      <vt:lpstr>'US ENG'!WW_feeding</vt:lpstr>
      <vt:lpstr>WW_feeding</vt:lpstr>
      <vt:lpstr>'M-Comby'!WW_type</vt:lpstr>
      <vt:lpstr>POL!WW_type</vt:lpstr>
      <vt:lpstr>RUS!WW_type</vt:lpstr>
      <vt:lpstr>'US ENG'!WW_type</vt:lpstr>
      <vt:lpstr>WW_type</vt:lpstr>
      <vt:lpstr>'M-Comby'!Yes_No</vt:lpstr>
      <vt:lpstr>POL!Yes_No</vt:lpstr>
      <vt:lpstr>RUS!Yes_No</vt:lpstr>
      <vt:lpstr>'US ENG'!Yes_No</vt:lpstr>
      <vt:lpstr>Yes_No</vt:lpstr>
      <vt:lpstr>'M-Comby'!ШУ</vt:lpstr>
      <vt:lpstr>POL!ШУ</vt:lpstr>
      <vt:lpstr>RUS!ШУ</vt:lpstr>
      <vt:lpstr>'US ENG'!ШУ</vt:lpstr>
      <vt:lpstr>ШУ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AlaKir</dc:creator>
  <cp:lastModifiedBy>AdminW</cp:lastModifiedBy>
  <cp:lastPrinted>2015-03-13T08:57:19Z</cp:lastPrinted>
  <dcterms:created xsi:type="dcterms:W3CDTF">2015-02-12T07:11:34Z</dcterms:created>
  <dcterms:modified xsi:type="dcterms:W3CDTF">2023-02-06T15:24:50Z</dcterms:modified>
</cp:coreProperties>
</file>